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JFiorella\Documents\"/>
    </mc:Choice>
  </mc:AlternateContent>
  <xr:revisionPtr revIDLastSave="0" documentId="8_{D3D52F00-CAC1-4BE0-AABF-A362F12E9FBF}" xr6:coauthVersionLast="47" xr6:coauthVersionMax="47" xr10:uidLastSave="{00000000-0000-0000-0000-000000000000}"/>
  <bookViews>
    <workbookView xWindow="-110" yWindow="-110" windowWidth="19420" windowHeight="10420" activeTab="1" xr2:uid="{00000000-000D-0000-FFFF-FFFF00000000}"/>
  </bookViews>
  <sheets>
    <sheet name="Intro" sheetId="8" r:id="rId1"/>
    <sheet name="Performance Proj" sheetId="10" r:id="rId2"/>
    <sheet name="Financial Proj"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9" l="1"/>
  <c r="AA94" i="9" s="1"/>
  <c r="AB64" i="9"/>
  <c r="AB94" i="9" s="1"/>
  <c r="AC64" i="9"/>
  <c r="AC94" i="9" s="1"/>
  <c r="AD64" i="9"/>
  <c r="AD94" i="9" s="1"/>
  <c r="AE64" i="9"/>
  <c r="AE94" i="9" s="1"/>
  <c r="AF64" i="9"/>
  <c r="AF94" i="9" s="1"/>
  <c r="AG64" i="9"/>
  <c r="AG94" i="9" s="1"/>
  <c r="AH64" i="9"/>
  <c r="AH94" i="9" s="1"/>
  <c r="AI64" i="9"/>
  <c r="AI94" i="9" s="1"/>
  <c r="AJ64" i="9"/>
  <c r="AJ94" i="9" s="1"/>
  <c r="AJ33" i="9"/>
  <c r="AI33" i="9"/>
  <c r="AG33" i="9"/>
  <c r="AH33" i="9"/>
  <c r="AA33" i="9"/>
  <c r="AB33" i="9"/>
  <c r="Z63" i="9"/>
  <c r="AH62" i="9" s="1"/>
  <c r="Y63" i="9"/>
  <c r="AI62" i="9" s="1"/>
  <c r="AC62" i="9"/>
  <c r="AE62" i="9"/>
  <c r="AG62" i="9"/>
  <c r="W62" i="9"/>
  <c r="V62" i="9"/>
  <c r="AB62" i="9"/>
  <c r="AD33" i="9"/>
  <c r="AE33" i="9"/>
  <c r="AF33" i="9"/>
  <c r="AC33" i="9"/>
  <c r="Y33" i="9"/>
  <c r="J33" i="9"/>
  <c r="D94" i="9"/>
  <c r="F94" i="9"/>
  <c r="G94" i="9"/>
  <c r="E64" i="9"/>
  <c r="E94" i="9" s="1"/>
  <c r="D93" i="9"/>
  <c r="E93" i="9"/>
  <c r="F93" i="9"/>
  <c r="G93" i="9"/>
  <c r="H93" i="9"/>
  <c r="C93" i="9"/>
  <c r="B93" i="9"/>
  <c r="E92" i="9"/>
  <c r="G92" i="9"/>
  <c r="I92" i="9"/>
  <c r="K33" i="9"/>
  <c r="L33" i="9"/>
  <c r="M33" i="9"/>
  <c r="N33" i="9"/>
  <c r="O33" i="9"/>
  <c r="P33" i="9"/>
  <c r="Q33" i="9"/>
  <c r="R33" i="9"/>
  <c r="S33" i="9"/>
  <c r="T33" i="9"/>
  <c r="U33" i="9"/>
  <c r="V33" i="9"/>
  <c r="W33" i="9"/>
  <c r="Z33" i="9"/>
  <c r="K33" i="10"/>
  <c r="K32" i="9" s="1"/>
  <c r="J33" i="10"/>
  <c r="J32" i="9" s="1"/>
  <c r="J4" i="10"/>
  <c r="K4" i="10" s="1"/>
  <c r="L4" i="10" s="1"/>
  <c r="M4" i="10" s="1"/>
  <c r="N4" i="10" s="1"/>
  <c r="O4" i="10" s="1"/>
  <c r="P4" i="10" s="1"/>
  <c r="Q4" i="10" s="1"/>
  <c r="R4" i="10" s="1"/>
  <c r="S4" i="10" s="1"/>
  <c r="T4" i="10" s="1"/>
  <c r="U4" i="10" s="1"/>
  <c r="V4" i="10" s="1"/>
  <c r="W4" i="10" s="1"/>
  <c r="X4" i="10" s="1"/>
  <c r="Y4" i="10" s="1"/>
  <c r="Z4" i="10" s="1"/>
  <c r="AA4" i="10" s="1"/>
  <c r="AB4" i="10" s="1"/>
  <c r="AC4" i="10" s="1"/>
  <c r="AD4" i="10" s="1"/>
  <c r="AE4" i="10" s="1"/>
  <c r="AF4" i="10" s="1"/>
  <c r="AG4" i="10" s="1"/>
  <c r="AH4" i="10" s="1"/>
  <c r="AI4" i="10" s="1"/>
  <c r="AJ4" i="10" s="1"/>
  <c r="J5" i="9"/>
  <c r="J4" i="9" s="1"/>
  <c r="K4" i="9" s="1"/>
  <c r="K5" i="9"/>
  <c r="L5" i="9"/>
  <c r="L93" i="9" s="1"/>
  <c r="I5" i="9"/>
  <c r="I93" i="9"/>
  <c r="F4" i="10"/>
  <c r="G4" i="10"/>
  <c r="F13" i="10"/>
  <c r="F14" i="10"/>
  <c r="F15" i="10" s="1"/>
  <c r="E12" i="10"/>
  <c r="M5" i="9" s="1"/>
  <c r="M93" i="9" s="1"/>
  <c r="D35" i="10"/>
  <c r="C35" i="10"/>
  <c r="B35" i="10"/>
  <c r="C33" i="10"/>
  <c r="B33" i="10"/>
  <c r="D6" i="10"/>
  <c r="C6" i="10"/>
  <c r="B6" i="10"/>
  <c r="B4" i="10"/>
  <c r="Z95" i="9"/>
  <c r="Y95" i="9"/>
  <c r="X95" i="9"/>
  <c r="W95" i="9"/>
  <c r="V95" i="9"/>
  <c r="U95" i="9"/>
  <c r="T95" i="9"/>
  <c r="S95" i="9"/>
  <c r="R95" i="9"/>
  <c r="Q95" i="9"/>
  <c r="P95" i="9"/>
  <c r="O95" i="9"/>
  <c r="N95" i="9"/>
  <c r="M95" i="9"/>
  <c r="L95" i="9"/>
  <c r="K95" i="9"/>
  <c r="J95" i="9"/>
  <c r="I95" i="9"/>
  <c r="H95" i="9"/>
  <c r="G95" i="9"/>
  <c r="F95" i="9"/>
  <c r="E95" i="9"/>
  <c r="D95" i="9"/>
  <c r="C95" i="9"/>
  <c r="B94" i="9"/>
  <c r="Z64" i="9"/>
  <c r="Z94" i="9" s="1"/>
  <c r="Y64" i="9"/>
  <c r="Y94" i="9" s="1"/>
  <c r="X64" i="9"/>
  <c r="X94" i="9" s="1"/>
  <c r="W64" i="9"/>
  <c r="W94" i="9" s="1"/>
  <c r="V64" i="9"/>
  <c r="V94" i="9" s="1"/>
  <c r="U64" i="9"/>
  <c r="U94" i="9" s="1"/>
  <c r="T64" i="9"/>
  <c r="T94" i="9" s="1"/>
  <c r="S64" i="9"/>
  <c r="S94" i="9" s="1"/>
  <c r="R64" i="9"/>
  <c r="R94" i="9" s="1"/>
  <c r="Q64" i="9"/>
  <c r="Q94" i="9" s="1"/>
  <c r="P64" i="9"/>
  <c r="P94" i="9" s="1"/>
  <c r="O64" i="9"/>
  <c r="O94" i="9" s="1"/>
  <c r="N64" i="9"/>
  <c r="N94" i="9" s="1"/>
  <c r="M64" i="9"/>
  <c r="M94" i="9" s="1"/>
  <c r="L64" i="9"/>
  <c r="L94" i="9" s="1"/>
  <c r="K64" i="9"/>
  <c r="K94" i="9" s="1"/>
  <c r="J64" i="9"/>
  <c r="J94" i="9" s="1"/>
  <c r="I64" i="9"/>
  <c r="I94" i="9" s="1"/>
  <c r="H64" i="9"/>
  <c r="H94" i="9" s="1"/>
  <c r="C64" i="9"/>
  <c r="B64" i="9"/>
  <c r="U62" i="9"/>
  <c r="T62" i="9"/>
  <c r="S62" i="9"/>
  <c r="R62" i="9"/>
  <c r="Q62" i="9"/>
  <c r="P62" i="9"/>
  <c r="O62" i="9"/>
  <c r="N62" i="9"/>
  <c r="M62" i="9"/>
  <c r="L62" i="9"/>
  <c r="K62" i="9"/>
  <c r="J62" i="9"/>
  <c r="I62" i="9"/>
  <c r="H62" i="9"/>
  <c r="H92" i="9" s="1"/>
  <c r="G62" i="9"/>
  <c r="F62" i="9"/>
  <c r="F92" i="9" s="1"/>
  <c r="E62" i="9"/>
  <c r="D62" i="9"/>
  <c r="D92" i="9" s="1"/>
  <c r="C62" i="9"/>
  <c r="B62" i="9"/>
  <c r="D34" i="9"/>
  <c r="C34" i="9"/>
  <c r="B34" i="9"/>
  <c r="C32" i="9"/>
  <c r="C92" i="9" s="1"/>
  <c r="B32" i="9"/>
  <c r="C6" i="9"/>
  <c r="C94" i="9" s="1"/>
  <c r="B6" i="9"/>
  <c r="B4" i="9"/>
  <c r="B92" i="9" s="1"/>
  <c r="Y62" i="9"/>
  <c r="X62" i="9"/>
  <c r="X33" i="9"/>
  <c r="K93" i="9"/>
  <c r="J92" i="9"/>
  <c r="J93" i="9"/>
  <c r="K92" i="9" l="1"/>
  <c r="L4" i="9"/>
  <c r="Z62" i="9"/>
  <c r="E13" i="10"/>
  <c r="AF62" i="9"/>
  <c r="AJ62" i="9"/>
  <c r="L33" i="10"/>
  <c r="AA62" i="9"/>
  <c r="AD62" i="9"/>
  <c r="Q5" i="9" l="1"/>
  <c r="Q93" i="9" s="1"/>
  <c r="P5" i="9"/>
  <c r="P93" i="9" s="1"/>
  <c r="O5" i="9"/>
  <c r="O93" i="9" s="1"/>
  <c r="E14" i="10"/>
  <c r="N5" i="9"/>
  <c r="N93" i="9" s="1"/>
  <c r="M33" i="10"/>
  <c r="L32" i="9"/>
  <c r="L92" i="9" s="1"/>
  <c r="M4" i="9"/>
  <c r="N33" i="10" l="1"/>
  <c r="M32" i="9"/>
  <c r="N4" i="9"/>
  <c r="M92" i="9"/>
  <c r="T5" i="9"/>
  <c r="T93" i="9" s="1"/>
  <c r="R5" i="9"/>
  <c r="R93" i="9" s="1"/>
  <c r="E15" i="10"/>
  <c r="U5" i="9"/>
  <c r="U93" i="9" s="1"/>
  <c r="S5" i="9"/>
  <c r="S93" i="9" s="1"/>
  <c r="Y5" i="9" l="1"/>
  <c r="Y93" i="9" s="1"/>
  <c r="X5" i="9"/>
  <c r="X93" i="9" s="1"/>
  <c r="E16" i="10"/>
  <c r="W5" i="9"/>
  <c r="W93" i="9" s="1"/>
  <c r="V5" i="9"/>
  <c r="V93" i="9" s="1"/>
  <c r="O4" i="9"/>
  <c r="N32" i="9"/>
  <c r="N92" i="9" s="1"/>
  <c r="O33" i="10"/>
  <c r="P4" i="9" l="1"/>
  <c r="AB5" i="9"/>
  <c r="AB93" i="9" s="1"/>
  <c r="Z5" i="9"/>
  <c r="Z93" i="9" s="1"/>
  <c r="AA5" i="9"/>
  <c r="AA93" i="9" s="1"/>
  <c r="E17" i="10"/>
  <c r="AC5" i="9"/>
  <c r="AC93" i="9" s="1"/>
  <c r="P33" i="10"/>
  <c r="O32" i="9"/>
  <c r="O92" i="9" s="1"/>
  <c r="Q33" i="10" l="1"/>
  <c r="P32" i="9"/>
  <c r="E18" i="10"/>
  <c r="AD5" i="9"/>
  <c r="AD93" i="9" s="1"/>
  <c r="AE5" i="9"/>
  <c r="AE93" i="9" s="1"/>
  <c r="AI5" i="9"/>
  <c r="AI93" i="9" s="1"/>
  <c r="AF5" i="9"/>
  <c r="AF93" i="9" s="1"/>
  <c r="AJ5" i="9"/>
  <c r="AJ93" i="9" s="1"/>
  <c r="AH5" i="9"/>
  <c r="AH93" i="9" s="1"/>
  <c r="AG5" i="9"/>
  <c r="AG93" i="9" s="1"/>
  <c r="Q4" i="9"/>
  <c r="P92" i="9"/>
  <c r="R4" i="9" l="1"/>
  <c r="Q32" i="9"/>
  <c r="Q92" i="9" s="1"/>
  <c r="R33" i="10"/>
  <c r="S33" i="10" l="1"/>
  <c r="R32" i="9"/>
  <c r="R92" i="9"/>
  <c r="S4" i="9"/>
  <c r="T4" i="9" l="1"/>
  <c r="S32" i="9"/>
  <c r="S92" i="9" s="1"/>
  <c r="T33" i="10"/>
  <c r="U33" i="10" l="1"/>
  <c r="T32" i="9"/>
  <c r="U4" i="9"/>
  <c r="T92" i="9"/>
  <c r="V4" i="9" l="1"/>
  <c r="U32" i="9"/>
  <c r="U92" i="9" s="1"/>
  <c r="V33" i="10"/>
  <c r="V32" i="9" l="1"/>
  <c r="W33" i="10"/>
  <c r="W4" i="9"/>
  <c r="V92" i="9"/>
  <c r="X4" i="9" l="1"/>
  <c r="W32" i="9"/>
  <c r="W92" i="9" s="1"/>
  <c r="X33" i="10"/>
  <c r="Y33" i="10" l="1"/>
  <c r="X32" i="9"/>
  <c r="Y4" i="9"/>
  <c r="X92" i="9"/>
  <c r="Z4" i="9" l="1"/>
  <c r="Y32" i="9"/>
  <c r="Y92" i="9" s="1"/>
  <c r="Z33" i="10"/>
  <c r="AA33" i="10" l="1"/>
  <c r="Z32" i="9"/>
  <c r="Z92" i="9" s="1"/>
  <c r="AA4" i="9"/>
  <c r="AB4" i="9" l="1"/>
  <c r="AB33" i="10"/>
  <c r="AA32" i="9"/>
  <c r="AA92" i="9" s="1"/>
  <c r="AB32" i="9" l="1"/>
  <c r="AC33" i="10"/>
  <c r="AB92" i="9"/>
  <c r="AC4" i="9"/>
  <c r="AC32" i="9" l="1"/>
  <c r="AD33" i="10"/>
  <c r="AC92" i="9"/>
  <c r="AD4" i="9"/>
  <c r="AE4" i="9" l="1"/>
  <c r="AD32" i="9"/>
  <c r="AD92" i="9" s="1"/>
  <c r="AE33" i="10"/>
  <c r="AF33" i="10" l="1"/>
  <c r="AE32" i="9"/>
  <c r="AF4" i="9"/>
  <c r="AE92" i="9"/>
  <c r="AG4" i="9" l="1"/>
  <c r="AG33" i="10"/>
  <c r="AF32" i="9"/>
  <c r="AF92" i="9" s="1"/>
  <c r="AG32" i="9" l="1"/>
  <c r="AH33" i="10"/>
  <c r="AH4" i="9"/>
  <c r="AG92" i="9"/>
  <c r="AI4" i="9" l="1"/>
  <c r="AI33" i="10"/>
  <c r="AH32" i="9"/>
  <c r="AH92" i="9" s="1"/>
  <c r="AJ4" i="9" l="1"/>
  <c r="AJ33" i="10"/>
  <c r="AJ32" i="9" s="1"/>
  <c r="AI32" i="9"/>
  <c r="AI92" i="9" s="1"/>
  <c r="AJ92" i="9" l="1"/>
</calcChain>
</file>

<file path=xl/sharedStrings.xml><?xml version="1.0" encoding="utf-8"?>
<sst xmlns="http://schemas.openxmlformats.org/spreadsheetml/2006/main" count="242" uniqueCount="51">
  <si>
    <r>
      <rPr>
        <b/>
        <sz val="11"/>
        <color indexed="8"/>
        <rFont val="Calibri"/>
        <family val="2"/>
      </rPr>
      <t>State of North Carolina 
Community Development Block Grant – Mitigation (CDBG-MIT) Program 
Projections of Expenditures and Outcomes - as of Quarter Ending March 31, 2022</t>
    </r>
    <r>
      <rPr>
        <sz val="11"/>
        <color theme="1"/>
        <rFont val="Calibri"/>
        <family val="2"/>
        <scheme val="minor"/>
      </rPr>
      <t xml:space="preserve">
Grant #B-18-DP-37-0001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SAPA1.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</si>
  <si>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</si>
  <si>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</si>
  <si>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</si>
  <si>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</si>
  <si>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</si>
  <si>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</si>
  <si>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</si>
  <si>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</si>
  <si>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</si>
  <si>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</si>
  <si>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</si>
  <si>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</si>
  <si>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</si>
  <si>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</si>
  <si>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</si>
  <si>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</si>
  <si>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</si>
  <si>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</si>
  <si>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</si>
  <si>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</si>
  <si>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</si>
  <si>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</si>
  <si>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</si>
  <si>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</si>
  <si>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</si>
  <si>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</si>
  <si>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</si>
  <si>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</si>
  <si>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</si>
  <si>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</si>
  <si>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</si>
  <si>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</si>
  <si>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</si>
  <si>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</si>
  <si>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</si>
  <si>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</si>
  <si>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</si>
  <si>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</si>
  <si>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</si>
  <si>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</si>
  <si>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</si>
  <si>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</si>
  <si>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</si>
  <si>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</si>
  <si>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Projected Expenditures</t>
  </si>
  <si>
    <t>Quarterly Projection</t>
  </si>
  <si>
    <t>Actual Expenditure</t>
  </si>
  <si>
    <t>Actual Quarterly Expend (from QPRs)</t>
  </si>
  <si>
    <t>Planning and Admin</t>
  </si>
  <si>
    <t>Total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</si>
</sst>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6"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44" fontId="2" fillId="0" borderId="0" applyFont="0" applyFill="0" applyBorder="0" applyAlignment="0" applyProtection="0"/>
  </cellStyleXfs>
  <cellXfs count="26">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Border="1" applyAlignment="1">
      <alignment horizontal="left"/>
    </xf>
    <xf numFmtId="49" fontId="4" fillId="2" borderId="4" xfId="0" applyNumberFormat="1" applyFont="1" applyFill="1" applyBorder="1" applyAlignment="1">
      <alignment horizontal="right"/>
    </xf>
    <xf numFmtId="164" fontId="0" fillId="0" borderId="5" xfId="0" applyNumberFormat="1" applyBorder="1"/>
    <xf numFmtId="164" fontId="5" fillId="3" borderId="0" xfId="0" applyNumberFormat="1" applyFont="1" applyFill="1"/>
    <xf numFmtId="164" fontId="5" fillId="4" borderId="0" xfId="0" applyNumberFormat="1" applyFont="1" applyFill="1"/>
    <xf numFmtId="164" fontId="5"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4" fillId="2" borderId="0" xfId="0" applyNumberFormat="1" applyFont="1" applyFill="1" applyAlignment="1">
      <alignment horizontal="right"/>
    </xf>
    <xf numFmtId="44" fontId="2" fillId="0" borderId="0" xfId="1" applyFont="1"/>
    <xf numFmtId="0" fontId="3" fillId="0" borderId="0" xfId="0" applyFont="1"/>
    <xf numFmtId="0" fontId="5" fillId="0" borderId="0" xfId="0" applyFont="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Proj'!$B$3:$AJ$3</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'Performance Proj'!$B$4:$AJ$4</c:f>
              <c:numCache>
                <c:formatCode>0</c:formatCode>
                <c:ptCount val="26"/>
                <c:pt idx="0">
                  <c:v>29.5</c:v>
                </c:pt>
                <c:pt idx="1">
                  <c:v>44.5</c:v>
                </c:pt>
                <c:pt idx="2">
                  <c:v>84.5</c:v>
                </c:pt>
                <c:pt idx="3">
                  <c:v>144.5</c:v>
                </c:pt>
                <c:pt idx="4">
                  <c:v>204.5</c:v>
                </c:pt>
                <c:pt idx="5">
                  <c:v>264.5</c:v>
                </c:pt>
                <c:pt idx="6">
                  <c:v>334.5</c:v>
                </c:pt>
                <c:pt idx="7">
                  <c:v>404.5</c:v>
                </c:pt>
                <c:pt idx="8">
                  <c:v>484.5</c:v>
                </c:pt>
                <c:pt idx="9">
                  <c:v>574.5</c:v>
                </c:pt>
                <c:pt idx="10">
                  <c:v>674.5</c:v>
                </c:pt>
                <c:pt idx="11">
                  <c:v>764.5</c:v>
                </c:pt>
                <c:pt idx="12">
                  <c:v>839.5</c:v>
                </c:pt>
                <c:pt idx="13">
                  <c:v>914.5</c:v>
                </c:pt>
                <c:pt idx="14">
                  <c:v>974.5</c:v>
                </c:pt>
                <c:pt idx="15">
                  <c:v>1019.5</c:v>
                </c:pt>
                <c:pt idx="16">
                  <c:v>1064.5</c:v>
                </c:pt>
                <c:pt idx="17">
                  <c:v>1094.5</c:v>
                </c:pt>
                <c:pt idx="18">
                  <c:v>1124.5</c:v>
                </c:pt>
                <c:pt idx="19">
                  <c:v>1144.5</c:v>
                </c:pt>
                <c:pt idx="20">
                  <c:v>1164.5</c:v>
                </c:pt>
                <c:pt idx="21">
                  <c:v>1169.5</c:v>
                </c:pt>
                <c:pt idx="22">
                  <c:v>1173.5</c:v>
                </c:pt>
                <c:pt idx="23">
                  <c:v>1177.5</c:v>
                </c:pt>
                <c:pt idx="24">
                  <c:v>1179.5</c:v>
                </c:pt>
                <c:pt idx="25">
                  <c:v>1181.5</c:v>
                </c:pt>
              </c:numCache>
            </c:numRef>
          </c:val>
          <c:smooth val="0"/>
          <c:extLst>
            <c:ext xmlns:c16="http://schemas.microsoft.com/office/drawing/2014/chart" uri="{C3380CC4-5D6E-409C-BE32-E72D297353CC}">
              <c16:uniqueId val="{00000000-232D-4D48-B531-9DC848FE544E}"/>
            </c:ext>
          </c:extLst>
        </c:ser>
        <c:ser>
          <c:idx val="2"/>
          <c:order val="1"/>
          <c:tx>
            <c:strRef>
              <c:f>'Performance Proj'!$A$6</c:f>
              <c:strCache>
                <c:ptCount val="1"/>
                <c:pt idx="0">
                  <c:v>Actual Units</c:v>
                </c:pt>
              </c:strCache>
            </c:strRef>
          </c:tx>
          <c:marker>
            <c:symbol val="triangle"/>
            <c:size val="4"/>
          </c:marker>
          <c:cat>
            <c:strRef>
              <c:f>'Performance Proj'!$B$3:$AJ$3</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'Performance Proj'!$B$6:$AJ$6</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Proj'!$A$33</c:f>
              <c:strCache>
                <c:ptCount val="1"/>
                <c:pt idx="0">
                  <c:v>Projected Units</c:v>
                </c:pt>
              </c:strCache>
            </c:strRef>
          </c:tx>
          <c:marker>
            <c:symbol val="diamond"/>
            <c:size val="4"/>
          </c:marker>
          <c:cat>
            <c:strRef>
              <c:f>'Performance Proj'!$B$32:$AJ$32</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'Performance Proj'!$B$33:$AJ$33</c:f>
              <c:numCache>
                <c:formatCode>#,##0</c:formatCode>
                <c:ptCount val="26"/>
                <c:pt idx="0">
                  <c:v>9</c:v>
                </c:pt>
                <c:pt idx="1">
                  <c:v>17</c:v>
                </c:pt>
                <c:pt idx="2">
                  <c:v>25</c:v>
                </c:pt>
                <c:pt idx="3">
                  <c:v>50</c:v>
                </c:pt>
                <c:pt idx="4">
                  <c:v>85</c:v>
                </c:pt>
                <c:pt idx="5">
                  <c:v>120</c:v>
                </c:pt>
                <c:pt idx="6">
                  <c:v>155</c:v>
                </c:pt>
                <c:pt idx="7">
                  <c:v>195</c:v>
                </c:pt>
                <c:pt idx="8">
                  <c:v>235</c:v>
                </c:pt>
                <c:pt idx="9">
                  <c:v>285</c:v>
                </c:pt>
                <c:pt idx="10">
                  <c:v>340</c:v>
                </c:pt>
                <c:pt idx="11">
                  <c:v>405</c:v>
                </c:pt>
                <c:pt idx="12">
                  <c:v>475</c:v>
                </c:pt>
                <c:pt idx="13">
                  <c:v>535</c:v>
                </c:pt>
                <c:pt idx="14">
                  <c:v>575</c:v>
                </c:pt>
                <c:pt idx="15">
                  <c:v>610</c:v>
                </c:pt>
                <c:pt idx="16">
                  <c:v>640</c:v>
                </c:pt>
                <c:pt idx="17">
                  <c:v>670</c:v>
                </c:pt>
                <c:pt idx="18">
                  <c:v>700</c:v>
                </c:pt>
                <c:pt idx="19">
                  <c:v>725</c:v>
                </c:pt>
                <c:pt idx="20">
                  <c:v>746</c:v>
                </c:pt>
                <c:pt idx="21">
                  <c:v>767</c:v>
                </c:pt>
                <c:pt idx="22">
                  <c:v>773</c:v>
                </c:pt>
                <c:pt idx="23">
                  <c:v>778</c:v>
                </c:pt>
                <c:pt idx="24">
                  <c:v>780</c:v>
                </c:pt>
                <c:pt idx="25">
                  <c:v>782</c:v>
                </c:pt>
              </c:numCache>
            </c:numRef>
          </c:val>
          <c:smooth val="0"/>
          <c:extLst>
            <c:ext xmlns:c16="http://schemas.microsoft.com/office/drawing/2014/chart" uri="{C3380CC4-5D6E-409C-BE32-E72D297353CC}">
              <c16:uniqueId val="{00000000-E6EE-4B02-B2CA-A25B15D9B788}"/>
            </c:ext>
          </c:extLst>
        </c:ser>
        <c:ser>
          <c:idx val="2"/>
          <c:order val="1"/>
          <c:tx>
            <c:strRef>
              <c:f>'Performance Proj'!$A$35</c:f>
              <c:strCache>
                <c:ptCount val="1"/>
                <c:pt idx="0">
                  <c:v>Actual Units</c:v>
                </c:pt>
              </c:strCache>
            </c:strRef>
          </c:tx>
          <c:marker>
            <c:symbol val="triangle"/>
            <c:size val="4"/>
          </c:marker>
          <c:cat>
            <c:strRef>
              <c:f>'Performance Proj'!$B$32:$AJ$32</c:f>
              <c:strCache>
                <c:ptCount val="26"/>
                <c:pt idx="0">
                  <c:v>04/2022</c:v>
                </c:pt>
                <c:pt idx="1">
                  <c:v>07/2022</c:v>
                </c:pt>
                <c:pt idx="2">
                  <c:v>10/2022</c:v>
                </c:pt>
                <c:pt idx="3">
                  <c:v>01/2023</c:v>
                </c:pt>
                <c:pt idx="4">
                  <c:v>04/2023</c:v>
                </c:pt>
                <c:pt idx="5">
                  <c:v>07/2023</c:v>
                </c:pt>
                <c:pt idx="6">
                  <c:v>10/2023</c:v>
                </c:pt>
                <c:pt idx="7">
                  <c:v>01/2024</c:v>
                </c:pt>
                <c:pt idx="8">
                  <c:v>04/2024</c:v>
                </c:pt>
                <c:pt idx="9">
                  <c:v>07/2024</c:v>
                </c:pt>
                <c:pt idx="10">
                  <c:v>10/2024</c:v>
                </c:pt>
                <c:pt idx="11">
                  <c:v>01/2025</c:v>
                </c:pt>
                <c:pt idx="12">
                  <c:v>04/2025</c:v>
                </c:pt>
                <c:pt idx="13">
                  <c:v>07/2025</c:v>
                </c:pt>
                <c:pt idx="14">
                  <c:v>10/2025</c:v>
                </c:pt>
                <c:pt idx="15">
                  <c:v>01/2026</c:v>
                </c:pt>
                <c:pt idx="16">
                  <c:v>04/2026</c:v>
                </c:pt>
                <c:pt idx="17">
                  <c:v>07/2026</c:v>
                </c:pt>
                <c:pt idx="18">
                  <c:v>10/2026</c:v>
                </c:pt>
                <c:pt idx="19">
                  <c:v>01/2027</c:v>
                </c:pt>
                <c:pt idx="20">
                  <c:v>04/2027</c:v>
                </c:pt>
                <c:pt idx="21">
                  <c:v>07/2027</c:v>
                </c:pt>
                <c:pt idx="22">
                  <c:v>10/2027</c:v>
                </c:pt>
                <c:pt idx="23">
                  <c:v>01/2028</c:v>
                </c:pt>
                <c:pt idx="24">
                  <c:v>04/2028</c:v>
                </c:pt>
                <c:pt idx="25">
                  <c:v>07/2028</c:v>
                </c:pt>
              </c:strCache>
            </c:strRef>
          </c:cat>
          <c:val>
            <c:numRef>
              <c:f>'Performance Proj'!$B$35:$AJ$35</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29"/>
                <c:pt idx="0">
                  <c:v>07/2021</c:v>
                </c:pt>
                <c:pt idx="1">
                  <c:v>10/2021</c:v>
                </c:pt>
                <c:pt idx="2">
                  <c:v>01/2022</c:v>
                </c:pt>
                <c:pt idx="3">
                  <c:v>04/2022</c:v>
                </c:pt>
                <c:pt idx="4">
                  <c:v>07/2022</c:v>
                </c:pt>
                <c:pt idx="5">
                  <c:v>10/2022</c:v>
                </c:pt>
                <c:pt idx="6">
                  <c:v>01/2023</c:v>
                </c:pt>
                <c:pt idx="7">
                  <c:v>04/2023</c:v>
                </c:pt>
                <c:pt idx="8">
                  <c:v>07/2023</c:v>
                </c:pt>
                <c:pt idx="9">
                  <c:v>10/2023</c:v>
                </c:pt>
                <c:pt idx="10">
                  <c:v>01/2024</c:v>
                </c:pt>
                <c:pt idx="11">
                  <c:v>04/2024</c:v>
                </c:pt>
                <c:pt idx="12">
                  <c:v>07/2024</c:v>
                </c:pt>
                <c:pt idx="13">
                  <c:v>10/2024</c:v>
                </c:pt>
                <c:pt idx="14">
                  <c:v>01/2025</c:v>
                </c:pt>
                <c:pt idx="15">
                  <c:v>04/2025</c:v>
                </c:pt>
                <c:pt idx="16">
                  <c:v>07/2025</c:v>
                </c:pt>
                <c:pt idx="17">
                  <c:v>10/2025</c:v>
                </c:pt>
                <c:pt idx="18">
                  <c:v>01/2026</c:v>
                </c:pt>
                <c:pt idx="19">
                  <c:v>04/2026</c:v>
                </c:pt>
                <c:pt idx="20">
                  <c:v>07/2026</c:v>
                </c:pt>
                <c:pt idx="21">
                  <c:v>10/2026</c:v>
                </c:pt>
                <c:pt idx="22">
                  <c:v>01/2027</c:v>
                </c:pt>
                <c:pt idx="23">
                  <c:v>04/2027</c:v>
                </c:pt>
                <c:pt idx="24">
                  <c:v>07/2027</c:v>
                </c:pt>
                <c:pt idx="25">
                  <c:v>10/2027</c:v>
                </c:pt>
                <c:pt idx="26">
                  <c:v>01/2028</c:v>
                </c:pt>
                <c:pt idx="27">
                  <c:v>04/2028</c:v>
                </c:pt>
                <c:pt idx="28">
                  <c:v>07/2028</c:v>
                </c:pt>
              </c:strCache>
            </c:strRef>
          </c:cat>
          <c:val>
            <c:numRef>
              <c:f>'Financial Proj'!$B$4:$AJ$4</c:f>
              <c:numCache>
                <c:formatCode>"$"#,##0</c:formatCode>
                <c:ptCount val="29"/>
                <c:pt idx="0">
                  <c:v>0</c:v>
                </c:pt>
                <c:pt idx="1">
                  <c:v>125000</c:v>
                </c:pt>
                <c:pt idx="2">
                  <c:v>725000</c:v>
                </c:pt>
                <c:pt idx="3">
                  <c:v>1475000</c:v>
                </c:pt>
                <c:pt idx="4">
                  <c:v>2225000</c:v>
                </c:pt>
                <c:pt idx="5">
                  <c:v>4285000</c:v>
                </c:pt>
                <c:pt idx="6">
                  <c:v>7467700</c:v>
                </c:pt>
                <c:pt idx="7">
                  <c:v>10650400</c:v>
                </c:pt>
                <c:pt idx="8">
                  <c:v>13833100</c:v>
                </c:pt>
                <c:pt idx="9">
                  <c:v>17546250</c:v>
                </c:pt>
                <c:pt idx="10">
                  <c:v>21370794.5</c:v>
                </c:pt>
                <c:pt idx="11">
                  <c:v>25741702.5</c:v>
                </c:pt>
                <c:pt idx="12">
                  <c:v>30658974</c:v>
                </c:pt>
                <c:pt idx="13">
                  <c:v>36122609</c:v>
                </c:pt>
                <c:pt idx="14">
                  <c:v>41187398.644999996</c:v>
                </c:pt>
                <c:pt idx="15">
                  <c:v>45408056.682499997</c:v>
                </c:pt>
                <c:pt idx="16">
                  <c:v>49628714.719999999</c:v>
                </c:pt>
                <c:pt idx="17">
                  <c:v>53005241.149999999</c:v>
                </c:pt>
                <c:pt idx="18">
                  <c:v>55613607.817175001</c:v>
                </c:pt>
                <c:pt idx="19">
                  <c:v>58221974.484350003</c:v>
                </c:pt>
                <c:pt idx="20">
                  <c:v>59960885.595800005</c:v>
                </c:pt>
                <c:pt idx="21">
                  <c:v>61699796.707250006</c:v>
                </c:pt>
                <c:pt idx="22">
                  <c:v>62893849.003779009</c:v>
                </c:pt>
                <c:pt idx="23">
                  <c:v>64087901.300308011</c:v>
                </c:pt>
                <c:pt idx="24">
                  <c:v>64386414.37444026</c:v>
                </c:pt>
                <c:pt idx="25">
                  <c:v>64625224.833746061</c:v>
                </c:pt>
                <c:pt idx="26">
                  <c:v>64864035.293051861</c:v>
                </c:pt>
                <c:pt idx="27">
                  <c:v>64983440.522704758</c:v>
                </c:pt>
                <c:pt idx="28">
                  <c:v>65117399.752357654</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29"/>
                <c:pt idx="0">
                  <c:v>07/2021</c:v>
                </c:pt>
                <c:pt idx="1">
                  <c:v>10/2021</c:v>
                </c:pt>
                <c:pt idx="2">
                  <c:v>01/2022</c:v>
                </c:pt>
                <c:pt idx="3">
                  <c:v>04/2022</c:v>
                </c:pt>
                <c:pt idx="4">
                  <c:v>07/2022</c:v>
                </c:pt>
                <c:pt idx="5">
                  <c:v>10/2022</c:v>
                </c:pt>
                <c:pt idx="6">
                  <c:v>01/2023</c:v>
                </c:pt>
                <c:pt idx="7">
                  <c:v>04/2023</c:v>
                </c:pt>
                <c:pt idx="8">
                  <c:v>07/2023</c:v>
                </c:pt>
                <c:pt idx="9">
                  <c:v>10/2023</c:v>
                </c:pt>
                <c:pt idx="10">
                  <c:v>01/2024</c:v>
                </c:pt>
                <c:pt idx="11">
                  <c:v>04/2024</c:v>
                </c:pt>
                <c:pt idx="12">
                  <c:v>07/2024</c:v>
                </c:pt>
                <c:pt idx="13">
                  <c:v>10/2024</c:v>
                </c:pt>
                <c:pt idx="14">
                  <c:v>01/2025</c:v>
                </c:pt>
                <c:pt idx="15">
                  <c:v>04/2025</c:v>
                </c:pt>
                <c:pt idx="16">
                  <c:v>07/2025</c:v>
                </c:pt>
                <c:pt idx="17">
                  <c:v>10/2025</c:v>
                </c:pt>
                <c:pt idx="18">
                  <c:v>01/2026</c:v>
                </c:pt>
                <c:pt idx="19">
                  <c:v>04/2026</c:v>
                </c:pt>
                <c:pt idx="20">
                  <c:v>07/2026</c:v>
                </c:pt>
                <c:pt idx="21">
                  <c:v>10/2026</c:v>
                </c:pt>
                <c:pt idx="22">
                  <c:v>01/2027</c:v>
                </c:pt>
                <c:pt idx="23">
                  <c:v>04/2027</c:v>
                </c:pt>
                <c:pt idx="24">
                  <c:v>07/2027</c:v>
                </c:pt>
                <c:pt idx="25">
                  <c:v>10/2027</c:v>
                </c:pt>
                <c:pt idx="26">
                  <c:v>01/2028</c:v>
                </c:pt>
                <c:pt idx="27">
                  <c:v>04/2028</c:v>
                </c:pt>
                <c:pt idx="28">
                  <c:v>07/2028</c:v>
                </c:pt>
              </c:strCache>
            </c:strRef>
          </c:cat>
          <c:val>
            <c:numRef>
              <c:f>'Financial Proj'!$B$6:$AJ$6</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29"/>
                <c:pt idx="0">
                  <c:v>07/2021</c:v>
                </c:pt>
                <c:pt idx="1">
                  <c:v>10/2021</c:v>
                </c:pt>
                <c:pt idx="2">
                  <c:v>01/2022</c:v>
                </c:pt>
                <c:pt idx="3">
                  <c:v>04/2022</c:v>
                </c:pt>
                <c:pt idx="4">
                  <c:v>07/2022</c:v>
                </c:pt>
                <c:pt idx="5">
                  <c:v>10/2022</c:v>
                </c:pt>
                <c:pt idx="6">
                  <c:v>01/2023</c:v>
                </c:pt>
                <c:pt idx="7">
                  <c:v>04/2023</c:v>
                </c:pt>
                <c:pt idx="8">
                  <c:v>07/2023</c:v>
                </c:pt>
                <c:pt idx="9">
                  <c:v>10/2023</c:v>
                </c:pt>
                <c:pt idx="10">
                  <c:v>01/2024</c:v>
                </c:pt>
                <c:pt idx="11">
                  <c:v>04/2024</c:v>
                </c:pt>
                <c:pt idx="12">
                  <c:v>07/2024</c:v>
                </c:pt>
                <c:pt idx="13">
                  <c:v>10/2024</c:v>
                </c:pt>
                <c:pt idx="14">
                  <c:v>01/2025</c:v>
                </c:pt>
                <c:pt idx="15">
                  <c:v>04/2025</c:v>
                </c:pt>
                <c:pt idx="16">
                  <c:v>07/2025</c:v>
                </c:pt>
                <c:pt idx="17">
                  <c:v>10/2025</c:v>
                </c:pt>
                <c:pt idx="18">
                  <c:v>01/2026</c:v>
                </c:pt>
                <c:pt idx="19">
                  <c:v>04/2026</c:v>
                </c:pt>
                <c:pt idx="20">
                  <c:v>07/2026</c:v>
                </c:pt>
                <c:pt idx="21">
                  <c:v>10/2026</c:v>
                </c:pt>
                <c:pt idx="22">
                  <c:v>01/2027</c:v>
                </c:pt>
                <c:pt idx="23">
                  <c:v>04/2027</c:v>
                </c:pt>
                <c:pt idx="24">
                  <c:v>07/2027</c:v>
                </c:pt>
                <c:pt idx="25">
                  <c:v>10/2027</c:v>
                </c:pt>
                <c:pt idx="26">
                  <c:v>01/2028</c:v>
                </c:pt>
                <c:pt idx="27">
                  <c:v>04/2028</c:v>
                </c:pt>
                <c:pt idx="28">
                  <c:v>07/2028</c:v>
                </c:pt>
              </c:strCache>
            </c:strRef>
          </c:cat>
          <c:val>
            <c:numRef>
              <c:f>'Financial Proj'!$B$32:$AJ$32</c:f>
              <c:numCache>
                <c:formatCode>"$"#,##0</c:formatCode>
                <c:ptCount val="29"/>
                <c:pt idx="0">
                  <c:v>0</c:v>
                </c:pt>
                <c:pt idx="1">
                  <c:v>0</c:v>
                </c:pt>
                <c:pt idx="2">
                  <c:v>150000</c:v>
                </c:pt>
                <c:pt idx="3">
                  <c:v>1350000</c:v>
                </c:pt>
                <c:pt idx="4">
                  <c:v>2550000</c:v>
                </c:pt>
                <c:pt idx="5">
                  <c:v>3750000</c:v>
                </c:pt>
                <c:pt idx="6">
                  <c:v>7500000</c:v>
                </c:pt>
                <c:pt idx="7">
                  <c:v>12750000</c:v>
                </c:pt>
                <c:pt idx="8">
                  <c:v>18000000</c:v>
                </c:pt>
                <c:pt idx="9">
                  <c:v>23250000</c:v>
                </c:pt>
                <c:pt idx="10">
                  <c:v>29250000</c:v>
                </c:pt>
                <c:pt idx="11">
                  <c:v>35250000</c:v>
                </c:pt>
                <c:pt idx="12">
                  <c:v>42750000</c:v>
                </c:pt>
                <c:pt idx="13">
                  <c:v>51000000</c:v>
                </c:pt>
                <c:pt idx="14">
                  <c:v>60750000</c:v>
                </c:pt>
                <c:pt idx="15">
                  <c:v>71250000</c:v>
                </c:pt>
                <c:pt idx="16">
                  <c:v>80250000</c:v>
                </c:pt>
                <c:pt idx="17">
                  <c:v>86250000</c:v>
                </c:pt>
                <c:pt idx="18">
                  <c:v>91500000</c:v>
                </c:pt>
                <c:pt idx="19">
                  <c:v>96000000</c:v>
                </c:pt>
                <c:pt idx="20">
                  <c:v>100500000</c:v>
                </c:pt>
                <c:pt idx="21">
                  <c:v>105000000</c:v>
                </c:pt>
                <c:pt idx="22">
                  <c:v>108750000</c:v>
                </c:pt>
                <c:pt idx="23">
                  <c:v>111900000</c:v>
                </c:pt>
                <c:pt idx="24">
                  <c:v>115050000</c:v>
                </c:pt>
                <c:pt idx="25">
                  <c:v>115950000</c:v>
                </c:pt>
                <c:pt idx="26">
                  <c:v>116700000</c:v>
                </c:pt>
                <c:pt idx="27">
                  <c:v>117000000</c:v>
                </c:pt>
                <c:pt idx="28">
                  <c:v>117300000</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29"/>
                <c:pt idx="0">
                  <c:v>07/2021</c:v>
                </c:pt>
                <c:pt idx="1">
                  <c:v>10/2021</c:v>
                </c:pt>
                <c:pt idx="2">
                  <c:v>01/2022</c:v>
                </c:pt>
                <c:pt idx="3">
                  <c:v>04/2022</c:v>
                </c:pt>
                <c:pt idx="4">
                  <c:v>07/2022</c:v>
                </c:pt>
                <c:pt idx="5">
                  <c:v>10/2022</c:v>
                </c:pt>
                <c:pt idx="6">
                  <c:v>01/2023</c:v>
                </c:pt>
                <c:pt idx="7">
                  <c:v>04/2023</c:v>
                </c:pt>
                <c:pt idx="8">
                  <c:v>07/2023</c:v>
                </c:pt>
                <c:pt idx="9">
                  <c:v>10/2023</c:v>
                </c:pt>
                <c:pt idx="10">
                  <c:v>01/2024</c:v>
                </c:pt>
                <c:pt idx="11">
                  <c:v>04/2024</c:v>
                </c:pt>
                <c:pt idx="12">
                  <c:v>07/2024</c:v>
                </c:pt>
                <c:pt idx="13">
                  <c:v>10/2024</c:v>
                </c:pt>
                <c:pt idx="14">
                  <c:v>01/2025</c:v>
                </c:pt>
                <c:pt idx="15">
                  <c:v>04/2025</c:v>
                </c:pt>
                <c:pt idx="16">
                  <c:v>07/2025</c:v>
                </c:pt>
                <c:pt idx="17">
                  <c:v>10/2025</c:v>
                </c:pt>
                <c:pt idx="18">
                  <c:v>01/2026</c:v>
                </c:pt>
                <c:pt idx="19">
                  <c:v>04/2026</c:v>
                </c:pt>
                <c:pt idx="20">
                  <c:v>07/2026</c:v>
                </c:pt>
                <c:pt idx="21">
                  <c:v>10/2026</c:v>
                </c:pt>
                <c:pt idx="22">
                  <c:v>01/2027</c:v>
                </c:pt>
                <c:pt idx="23">
                  <c:v>04/2027</c:v>
                </c:pt>
                <c:pt idx="24">
                  <c:v>07/2027</c:v>
                </c:pt>
                <c:pt idx="25">
                  <c:v>10/2027</c:v>
                </c:pt>
                <c:pt idx="26">
                  <c:v>01/2028</c:v>
                </c:pt>
                <c:pt idx="27">
                  <c:v>04/2028</c:v>
                </c:pt>
                <c:pt idx="28">
                  <c:v>07/2028</c:v>
                </c:pt>
              </c:strCache>
            </c:strRef>
          </c:cat>
          <c:val>
            <c:numRef>
              <c:f>'Financial Proj'!$B$34:$AJ$34</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Proj'!$A$62</c:f>
              <c:strCache>
                <c:ptCount val="1"/>
                <c:pt idx="0">
                  <c:v>Projected Expenditures</c:v>
                </c:pt>
              </c:strCache>
            </c:strRef>
          </c:tx>
          <c:marker>
            <c:symbol val="diamond"/>
            <c:size val="4"/>
          </c:marker>
          <c:cat>
            <c:strRef>
              <c:f>'Financial Proj'!$B$61:$AJ$61</c:f>
              <c:strCache>
                <c:ptCount val="29"/>
                <c:pt idx="0">
                  <c:v>07/2021</c:v>
                </c:pt>
                <c:pt idx="1">
                  <c:v>10/2021</c:v>
                </c:pt>
                <c:pt idx="2">
                  <c:v>01/2022</c:v>
                </c:pt>
                <c:pt idx="3">
                  <c:v>04/2022</c:v>
                </c:pt>
                <c:pt idx="4">
                  <c:v>07/2022</c:v>
                </c:pt>
                <c:pt idx="5">
                  <c:v>10/2022</c:v>
                </c:pt>
                <c:pt idx="6">
                  <c:v>01/2023</c:v>
                </c:pt>
                <c:pt idx="7">
                  <c:v>04/2023</c:v>
                </c:pt>
                <c:pt idx="8">
                  <c:v>07/2023</c:v>
                </c:pt>
                <c:pt idx="9">
                  <c:v>10/2023</c:v>
                </c:pt>
                <c:pt idx="10">
                  <c:v>01/2024</c:v>
                </c:pt>
                <c:pt idx="11">
                  <c:v>04/2024</c:v>
                </c:pt>
                <c:pt idx="12">
                  <c:v>07/2024</c:v>
                </c:pt>
                <c:pt idx="13">
                  <c:v>10/2024</c:v>
                </c:pt>
                <c:pt idx="14">
                  <c:v>01/2025</c:v>
                </c:pt>
                <c:pt idx="15">
                  <c:v>04/2025</c:v>
                </c:pt>
                <c:pt idx="16">
                  <c:v>07/2025</c:v>
                </c:pt>
                <c:pt idx="17">
                  <c:v>10/2025</c:v>
                </c:pt>
                <c:pt idx="18">
                  <c:v>01/2026</c:v>
                </c:pt>
                <c:pt idx="19">
                  <c:v>04/2026</c:v>
                </c:pt>
                <c:pt idx="20">
                  <c:v>07/2026</c:v>
                </c:pt>
                <c:pt idx="21">
                  <c:v>10/2026</c:v>
                </c:pt>
                <c:pt idx="22">
                  <c:v>01/2027</c:v>
                </c:pt>
                <c:pt idx="23">
                  <c:v>04/2027</c:v>
                </c:pt>
                <c:pt idx="24">
                  <c:v>07/2027</c:v>
                </c:pt>
                <c:pt idx="25">
                  <c:v>10/2027</c:v>
                </c:pt>
                <c:pt idx="26">
                  <c:v>01/2028</c:v>
                </c:pt>
                <c:pt idx="27">
                  <c:v>04/2028</c:v>
                </c:pt>
                <c:pt idx="28">
                  <c:v>07/2028</c:v>
                </c:pt>
              </c:strCache>
            </c:strRef>
          </c:cat>
          <c:val>
            <c:numRef>
              <c:f>'Financial Proj'!$B$62:$AJ$62</c:f>
              <c:numCache>
                <c:formatCode>"$"#,##0</c:formatCode>
                <c:ptCount val="29"/>
                <c:pt idx="0">
                  <c:v>1469133.8867708356</c:v>
                </c:pt>
                <c:pt idx="1">
                  <c:v>1967276.2307019387</c:v>
                </c:pt>
                <c:pt idx="2">
                  <c:v>2525940.5416527083</c:v>
                </c:pt>
                <c:pt idx="3">
                  <c:v>3331348.2566067348</c:v>
                </c:pt>
                <c:pt idx="4">
                  <c:v>4208625.8073966159</c:v>
                </c:pt>
                <c:pt idx="5">
                  <c:v>5085903.3581864964</c:v>
                </c:pt>
                <c:pt idx="6">
                  <c:v>6072876.9741995232</c:v>
                </c:pt>
                <c:pt idx="7">
                  <c:v>7064680.7087343121</c:v>
                </c:pt>
                <c:pt idx="8">
                  <c:v>8097336.7710073758</c:v>
                </c:pt>
                <c:pt idx="9">
                  <c:v>9272975.9803644028</c:v>
                </c:pt>
                <c:pt idx="10">
                  <c:v>10509893.681328841</c:v>
                </c:pt>
                <c:pt idx="11">
                  <c:v>11808089.873900691</c:v>
                </c:pt>
                <c:pt idx="12">
                  <c:v>13138060.099157868</c:v>
                </c:pt>
                <c:pt idx="13">
                  <c:v>14148020.423798557</c:v>
                </c:pt>
                <c:pt idx="14">
                  <c:v>15055849.929093558</c:v>
                </c:pt>
                <c:pt idx="15">
                  <c:v>15962947.929093558</c:v>
                </c:pt>
                <c:pt idx="16">
                  <c:v>16870045.929093558</c:v>
                </c:pt>
                <c:pt idx="17">
                  <c:v>17372377.89713062</c:v>
                </c:pt>
                <c:pt idx="18">
                  <c:v>17909708.291625701</c:v>
                </c:pt>
                <c:pt idx="19">
                  <c:v>18363257.291625701</c:v>
                </c:pt>
                <c:pt idx="20">
                  <c:v>18816806.291625701</c:v>
                </c:pt>
                <c:pt idx="21">
                  <c:v>19270355.291625701</c:v>
                </c:pt>
                <c:pt idx="22">
                  <c:v>19421537.291625701</c:v>
                </c:pt>
                <c:pt idx="23">
                  <c:v>19572720.291625701</c:v>
                </c:pt>
                <c:pt idx="24">
                  <c:v>19723902.291625701</c:v>
                </c:pt>
                <c:pt idx="25">
                  <c:v>19860076.717419952</c:v>
                </c:pt>
                <c:pt idx="26">
                  <c:v>19996251.143214203</c:v>
                </c:pt>
                <c:pt idx="27">
                  <c:v>20132425.569008455</c:v>
                </c:pt>
                <c:pt idx="28">
                  <c:v>20268599.994802706</c:v>
                </c:pt>
              </c:numCache>
            </c:numRef>
          </c:val>
          <c:smooth val="0"/>
          <c:extLst>
            <c:ext xmlns:c16="http://schemas.microsoft.com/office/drawing/2014/chart" uri="{C3380CC4-5D6E-409C-BE32-E72D297353CC}">
              <c16:uniqueId val="{00000000-F3F3-42F6-8455-6E44FE08C2E6}"/>
            </c:ext>
          </c:extLst>
        </c:ser>
        <c:ser>
          <c:idx val="2"/>
          <c:order val="1"/>
          <c:tx>
            <c:strRef>
              <c:f>'Financial Proj'!$A$64</c:f>
              <c:strCache>
                <c:ptCount val="1"/>
                <c:pt idx="0">
                  <c:v>Actual Expenditure</c:v>
                </c:pt>
              </c:strCache>
            </c:strRef>
          </c:tx>
          <c:marker>
            <c:symbol val="triangle"/>
            <c:size val="3"/>
          </c:marker>
          <c:cat>
            <c:strRef>
              <c:f>'Financial Proj'!$B$61:$AJ$61</c:f>
              <c:strCache>
                <c:ptCount val="29"/>
                <c:pt idx="0">
                  <c:v>07/2021</c:v>
                </c:pt>
                <c:pt idx="1">
                  <c:v>10/2021</c:v>
                </c:pt>
                <c:pt idx="2">
                  <c:v>01/2022</c:v>
                </c:pt>
                <c:pt idx="3">
                  <c:v>04/2022</c:v>
                </c:pt>
                <c:pt idx="4">
                  <c:v>07/2022</c:v>
                </c:pt>
                <c:pt idx="5">
                  <c:v>10/2022</c:v>
                </c:pt>
                <c:pt idx="6">
                  <c:v>01/2023</c:v>
                </c:pt>
                <c:pt idx="7">
                  <c:v>04/2023</c:v>
                </c:pt>
                <c:pt idx="8">
                  <c:v>07/2023</c:v>
                </c:pt>
                <c:pt idx="9">
                  <c:v>10/2023</c:v>
                </c:pt>
                <c:pt idx="10">
                  <c:v>01/2024</c:v>
                </c:pt>
                <c:pt idx="11">
                  <c:v>04/2024</c:v>
                </c:pt>
                <c:pt idx="12">
                  <c:v>07/2024</c:v>
                </c:pt>
                <c:pt idx="13">
                  <c:v>10/2024</c:v>
                </c:pt>
                <c:pt idx="14">
                  <c:v>01/2025</c:v>
                </c:pt>
                <c:pt idx="15">
                  <c:v>04/2025</c:v>
                </c:pt>
                <c:pt idx="16">
                  <c:v>07/2025</c:v>
                </c:pt>
                <c:pt idx="17">
                  <c:v>10/2025</c:v>
                </c:pt>
                <c:pt idx="18">
                  <c:v>01/2026</c:v>
                </c:pt>
                <c:pt idx="19">
                  <c:v>04/2026</c:v>
                </c:pt>
                <c:pt idx="20">
                  <c:v>07/2026</c:v>
                </c:pt>
                <c:pt idx="21">
                  <c:v>10/2026</c:v>
                </c:pt>
                <c:pt idx="22">
                  <c:v>01/2027</c:v>
                </c:pt>
                <c:pt idx="23">
                  <c:v>04/2027</c:v>
                </c:pt>
                <c:pt idx="24">
                  <c:v>07/2027</c:v>
                </c:pt>
                <c:pt idx="25">
                  <c:v>10/2027</c:v>
                </c:pt>
                <c:pt idx="26">
                  <c:v>01/2028</c:v>
                </c:pt>
                <c:pt idx="27">
                  <c:v>04/2028</c:v>
                </c:pt>
                <c:pt idx="28">
                  <c:v>07/2028</c:v>
                </c:pt>
              </c:strCache>
            </c:strRef>
          </c:cat>
          <c:val>
            <c:numRef>
              <c:f>'Financial Proj'!$B$64:$AJ$64</c:f>
              <c:numCache>
                <c:formatCode>"$"#,##0</c:formatCode>
                <c:ptCount val="29"/>
                <c:pt idx="0">
                  <c:v>317236</c:v>
                </c:pt>
                <c:pt idx="1">
                  <c:v>346652.92</c:v>
                </c:pt>
                <c:pt idx="2">
                  <c:v>393251.51</c:v>
                </c:pt>
                <c:pt idx="3">
                  <c:v>1084981.7</c:v>
                </c:pt>
                <c:pt idx="4">
                  <c:v>1134493.3299999998</c:v>
                </c:pt>
                <c:pt idx="5">
                  <c:v>1265968.7599999998</c:v>
                </c:pt>
                <c:pt idx="6">
                  <c:v>1265968.7599999998</c:v>
                </c:pt>
                <c:pt idx="7">
                  <c:v>1265968.7599999998</c:v>
                </c:pt>
                <c:pt idx="8">
                  <c:v>1265968.7599999998</c:v>
                </c:pt>
                <c:pt idx="9">
                  <c:v>1265968.7599999998</c:v>
                </c:pt>
                <c:pt idx="10">
                  <c:v>1265968.7599999998</c:v>
                </c:pt>
                <c:pt idx="11">
                  <c:v>1265968.7599999998</c:v>
                </c:pt>
                <c:pt idx="12">
                  <c:v>1265968.7599999998</c:v>
                </c:pt>
                <c:pt idx="13">
                  <c:v>1265968.7599999998</c:v>
                </c:pt>
                <c:pt idx="14">
                  <c:v>1265968.7599999998</c:v>
                </c:pt>
                <c:pt idx="15">
                  <c:v>1265968.7599999998</c:v>
                </c:pt>
                <c:pt idx="16">
                  <c:v>1265968.7599999998</c:v>
                </c:pt>
                <c:pt idx="17">
                  <c:v>1265968.7599999998</c:v>
                </c:pt>
                <c:pt idx="18">
                  <c:v>1265968.7599999998</c:v>
                </c:pt>
                <c:pt idx="19">
                  <c:v>1265968.7599999998</c:v>
                </c:pt>
                <c:pt idx="20">
                  <c:v>1265968.7599999998</c:v>
                </c:pt>
                <c:pt idx="21">
                  <c:v>1265968.7599999998</c:v>
                </c:pt>
                <c:pt idx="22">
                  <c:v>1265968.7599999998</c:v>
                </c:pt>
                <c:pt idx="23">
                  <c:v>1265968.7599999998</c:v>
                </c:pt>
                <c:pt idx="24">
                  <c:v>1265968.7599999998</c:v>
                </c:pt>
                <c:pt idx="25">
                  <c:v>1265968.7599999998</c:v>
                </c:pt>
                <c:pt idx="26">
                  <c:v>1265968.7599999998</c:v>
                </c:pt>
                <c:pt idx="27">
                  <c:v>1265968.7599999998</c:v>
                </c:pt>
                <c:pt idx="28">
                  <c:v>1265968.7599999998</c:v>
                </c:pt>
              </c:numCache>
            </c:numRef>
          </c:val>
          <c:smooth val="0"/>
          <c:extLst>
            <c:ext xmlns:c16="http://schemas.microsoft.com/office/drawing/2014/chart" uri="{C3380CC4-5D6E-409C-BE32-E72D297353CC}">
              <c16:uniqueId val="{00000001-F3F3-42F6-8455-6E44FE08C2E6}"/>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39177469736443"/>
          <c:y val="0.34057540884312537"/>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Proj'!$A$92</c:f>
              <c:strCache>
                <c:ptCount val="1"/>
                <c:pt idx="0">
                  <c:v>Projected Expenditures</c:v>
                </c:pt>
              </c:strCache>
            </c:strRef>
          </c:tx>
          <c:marker>
            <c:symbol val="diamond"/>
            <c:size val="4"/>
          </c:marker>
          <c:cat>
            <c:strRef>
              <c:f>'Financial Proj'!$B$91:$AJ$91</c:f>
              <c:strCache>
                <c:ptCount val="29"/>
                <c:pt idx="0">
                  <c:v>07/2021</c:v>
                </c:pt>
                <c:pt idx="1">
                  <c:v>10/2021</c:v>
                </c:pt>
                <c:pt idx="2">
                  <c:v>01/2022</c:v>
                </c:pt>
                <c:pt idx="3">
                  <c:v>04/2022</c:v>
                </c:pt>
                <c:pt idx="4">
                  <c:v>07/2022</c:v>
                </c:pt>
                <c:pt idx="5">
                  <c:v>10/2022</c:v>
                </c:pt>
                <c:pt idx="6">
                  <c:v>01/2023</c:v>
                </c:pt>
                <c:pt idx="7">
                  <c:v>04/2023</c:v>
                </c:pt>
                <c:pt idx="8">
                  <c:v>07/2023</c:v>
                </c:pt>
                <c:pt idx="9">
                  <c:v>10/2023</c:v>
                </c:pt>
                <c:pt idx="10">
                  <c:v>01/2023</c:v>
                </c:pt>
                <c:pt idx="11">
                  <c:v>04/2023</c:v>
                </c:pt>
                <c:pt idx="12">
                  <c:v>07/2023</c:v>
                </c:pt>
                <c:pt idx="13">
                  <c:v>10/2023</c:v>
                </c:pt>
                <c:pt idx="14">
                  <c:v>01/2024</c:v>
                </c:pt>
                <c:pt idx="15">
                  <c:v>04/2024</c:v>
                </c:pt>
                <c:pt idx="16">
                  <c:v>07/2024</c:v>
                </c:pt>
                <c:pt idx="17">
                  <c:v>10/2024</c:v>
                </c:pt>
                <c:pt idx="18">
                  <c:v>01/2025</c:v>
                </c:pt>
                <c:pt idx="19">
                  <c:v>04/2025</c:v>
                </c:pt>
                <c:pt idx="20">
                  <c:v>07/2025</c:v>
                </c:pt>
                <c:pt idx="21">
                  <c:v>10/2026</c:v>
                </c:pt>
                <c:pt idx="22">
                  <c:v>01/2027</c:v>
                </c:pt>
                <c:pt idx="23">
                  <c:v>04/2027</c:v>
                </c:pt>
                <c:pt idx="24">
                  <c:v>07/2027</c:v>
                </c:pt>
                <c:pt idx="25">
                  <c:v>10/2027</c:v>
                </c:pt>
                <c:pt idx="26">
                  <c:v>01/2028</c:v>
                </c:pt>
                <c:pt idx="27">
                  <c:v>04/2028</c:v>
                </c:pt>
                <c:pt idx="28">
                  <c:v>07/2028</c:v>
                </c:pt>
              </c:strCache>
            </c:strRef>
          </c:cat>
          <c:val>
            <c:numRef>
              <c:f>'Financial Proj'!$B$92:$AJ$92</c:f>
              <c:numCache>
                <c:formatCode>"$"#,##0</c:formatCode>
                <c:ptCount val="29"/>
                <c:pt idx="0">
                  <c:v>1469133.8867708356</c:v>
                </c:pt>
                <c:pt idx="1">
                  <c:v>2092276.2307019387</c:v>
                </c:pt>
                <c:pt idx="2">
                  <c:v>3400940.5416527083</c:v>
                </c:pt>
                <c:pt idx="3">
                  <c:v>6156348.2566067353</c:v>
                </c:pt>
                <c:pt idx="4">
                  <c:v>8983625.8073966168</c:v>
                </c:pt>
                <c:pt idx="5">
                  <c:v>13120903.358186496</c:v>
                </c:pt>
                <c:pt idx="6">
                  <c:v>21040576.974199522</c:v>
                </c:pt>
                <c:pt idx="7">
                  <c:v>30465080.708734311</c:v>
                </c:pt>
                <c:pt idx="8">
                  <c:v>39930436.771007374</c:v>
                </c:pt>
                <c:pt idx="9">
                  <c:v>50069225.980364405</c:v>
                </c:pt>
                <c:pt idx="10">
                  <c:v>61130688.181328841</c:v>
                </c:pt>
                <c:pt idx="11">
                  <c:v>72799792.373900697</c:v>
                </c:pt>
                <c:pt idx="12">
                  <c:v>86547034.09915787</c:v>
                </c:pt>
                <c:pt idx="13">
                  <c:v>101270629.42379856</c:v>
                </c:pt>
                <c:pt idx="14">
                  <c:v>116993248.57409355</c:v>
                </c:pt>
                <c:pt idx="15">
                  <c:v>132621004.61159356</c:v>
                </c:pt>
                <c:pt idx="16">
                  <c:v>146748760.64909357</c:v>
                </c:pt>
                <c:pt idx="17">
                  <c:v>156627619.04713061</c:v>
                </c:pt>
                <c:pt idx="18">
                  <c:v>165023316.10880071</c:v>
                </c:pt>
                <c:pt idx="19">
                  <c:v>172585231.7759757</c:v>
                </c:pt>
                <c:pt idx="20">
                  <c:v>179277691.88742572</c:v>
                </c:pt>
                <c:pt idx="21">
                  <c:v>185970151.99887571</c:v>
                </c:pt>
                <c:pt idx="22">
                  <c:v>191065386.2954047</c:v>
                </c:pt>
                <c:pt idx="23">
                  <c:v>195560621.59193373</c:v>
                </c:pt>
                <c:pt idx="24">
                  <c:v>199160316.66606596</c:v>
                </c:pt>
                <c:pt idx="25">
                  <c:v>200435301.55116603</c:v>
                </c:pt>
                <c:pt idx="26">
                  <c:v>201560286.43626606</c:v>
                </c:pt>
                <c:pt idx="27">
                  <c:v>202115866.09171319</c:v>
                </c:pt>
                <c:pt idx="28">
                  <c:v>202685999.74716038</c:v>
                </c:pt>
              </c:numCache>
            </c:numRef>
          </c:val>
          <c:smooth val="0"/>
          <c:extLst>
            <c:ext xmlns:c16="http://schemas.microsoft.com/office/drawing/2014/chart" uri="{C3380CC4-5D6E-409C-BE32-E72D297353CC}">
              <c16:uniqueId val="{00000000-94A5-49ED-A353-759265714B91}"/>
            </c:ext>
          </c:extLst>
        </c:ser>
        <c:ser>
          <c:idx val="2"/>
          <c:order val="1"/>
          <c:tx>
            <c:strRef>
              <c:f>'Financial Proj'!$A$94</c:f>
              <c:strCache>
                <c:ptCount val="1"/>
                <c:pt idx="0">
                  <c:v>Actual Expenditure</c:v>
                </c:pt>
              </c:strCache>
            </c:strRef>
          </c:tx>
          <c:marker>
            <c:symbol val="triangle"/>
            <c:size val="3"/>
          </c:marker>
          <c:cat>
            <c:strRef>
              <c:f>'Financial Proj'!$B$91:$AJ$91</c:f>
              <c:strCache>
                <c:ptCount val="29"/>
                <c:pt idx="0">
                  <c:v>07/2021</c:v>
                </c:pt>
                <c:pt idx="1">
                  <c:v>10/2021</c:v>
                </c:pt>
                <c:pt idx="2">
                  <c:v>01/2022</c:v>
                </c:pt>
                <c:pt idx="3">
                  <c:v>04/2022</c:v>
                </c:pt>
                <c:pt idx="4">
                  <c:v>07/2022</c:v>
                </c:pt>
                <c:pt idx="5">
                  <c:v>10/2022</c:v>
                </c:pt>
                <c:pt idx="6">
                  <c:v>01/2023</c:v>
                </c:pt>
                <c:pt idx="7">
                  <c:v>04/2023</c:v>
                </c:pt>
                <c:pt idx="8">
                  <c:v>07/2023</c:v>
                </c:pt>
                <c:pt idx="9">
                  <c:v>10/2023</c:v>
                </c:pt>
                <c:pt idx="10">
                  <c:v>01/2023</c:v>
                </c:pt>
                <c:pt idx="11">
                  <c:v>04/2023</c:v>
                </c:pt>
                <c:pt idx="12">
                  <c:v>07/2023</c:v>
                </c:pt>
                <c:pt idx="13">
                  <c:v>10/2023</c:v>
                </c:pt>
                <c:pt idx="14">
                  <c:v>01/2024</c:v>
                </c:pt>
                <c:pt idx="15">
                  <c:v>04/2024</c:v>
                </c:pt>
                <c:pt idx="16">
                  <c:v>07/2024</c:v>
                </c:pt>
                <c:pt idx="17">
                  <c:v>10/2024</c:v>
                </c:pt>
                <c:pt idx="18">
                  <c:v>01/2025</c:v>
                </c:pt>
                <c:pt idx="19">
                  <c:v>04/2025</c:v>
                </c:pt>
                <c:pt idx="20">
                  <c:v>07/2025</c:v>
                </c:pt>
                <c:pt idx="21">
                  <c:v>10/2026</c:v>
                </c:pt>
                <c:pt idx="22">
                  <c:v>01/2027</c:v>
                </c:pt>
                <c:pt idx="23">
                  <c:v>04/2027</c:v>
                </c:pt>
                <c:pt idx="24">
                  <c:v>07/2027</c:v>
                </c:pt>
                <c:pt idx="25">
                  <c:v>10/2027</c:v>
                </c:pt>
                <c:pt idx="26">
                  <c:v>01/2028</c:v>
                </c:pt>
                <c:pt idx="27">
                  <c:v>04/2028</c:v>
                </c:pt>
                <c:pt idx="28">
                  <c:v>07/2028</c:v>
                </c:pt>
              </c:strCache>
            </c:strRef>
          </c:cat>
          <c:val>
            <c:numRef>
              <c:f>'Financial Proj'!$B$94:$AJ$94</c:f>
              <c:numCache>
                <c:formatCode>"$"#,##0</c:formatCode>
                <c:ptCount val="29"/>
                <c:pt idx="0">
                  <c:v>317236</c:v>
                </c:pt>
                <c:pt idx="1">
                  <c:v>346652.92</c:v>
                </c:pt>
                <c:pt idx="2">
                  <c:v>393251.51</c:v>
                </c:pt>
                <c:pt idx="3">
                  <c:v>1084981.7</c:v>
                </c:pt>
                <c:pt idx="4">
                  <c:v>1134493.3299999998</c:v>
                </c:pt>
                <c:pt idx="5">
                  <c:v>1265968.7599999998</c:v>
                </c:pt>
                <c:pt idx="6">
                  <c:v>1265968.7599999998</c:v>
                </c:pt>
                <c:pt idx="7">
                  <c:v>1265968.7599999998</c:v>
                </c:pt>
                <c:pt idx="8">
                  <c:v>1265968.7599999998</c:v>
                </c:pt>
                <c:pt idx="9">
                  <c:v>1265968.7599999998</c:v>
                </c:pt>
                <c:pt idx="10">
                  <c:v>1265968.7599999998</c:v>
                </c:pt>
                <c:pt idx="11">
                  <c:v>1265968.7599999998</c:v>
                </c:pt>
                <c:pt idx="12">
                  <c:v>1265968.7599999998</c:v>
                </c:pt>
                <c:pt idx="13">
                  <c:v>1265968.7599999998</c:v>
                </c:pt>
                <c:pt idx="14">
                  <c:v>1265968.7599999998</c:v>
                </c:pt>
                <c:pt idx="15">
                  <c:v>1265968.7599999998</c:v>
                </c:pt>
                <c:pt idx="16">
                  <c:v>1265968.7599999998</c:v>
                </c:pt>
                <c:pt idx="17">
                  <c:v>1265968.7599999998</c:v>
                </c:pt>
                <c:pt idx="18">
                  <c:v>1265968.7599999998</c:v>
                </c:pt>
                <c:pt idx="19">
                  <c:v>1265968.7599999998</c:v>
                </c:pt>
                <c:pt idx="20">
                  <c:v>1265968.7599999998</c:v>
                </c:pt>
                <c:pt idx="21">
                  <c:v>1265968.7599999998</c:v>
                </c:pt>
                <c:pt idx="22">
                  <c:v>1265968.7599999998</c:v>
                </c:pt>
                <c:pt idx="23">
                  <c:v>1265968.7599999998</c:v>
                </c:pt>
                <c:pt idx="24">
                  <c:v>1265968.7599999998</c:v>
                </c:pt>
                <c:pt idx="25">
                  <c:v>1265968.7599999998</c:v>
                </c:pt>
                <c:pt idx="26">
                  <c:v>1265968.7599999998</c:v>
                </c:pt>
                <c:pt idx="27">
                  <c:v>1265968.7599999998</c:v>
                </c:pt>
                <c:pt idx="28">
                  <c:v>1265968.7599999998</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579120</xdr:colOff>
      <xdr:row>8</xdr:row>
      <xdr:rowOff>205740</xdr:rowOff>
    </xdr:from>
    <xdr:to>
      <xdr:col>3</xdr:col>
      <xdr:colOff>175260</xdr:colOff>
      <xdr:row>29</xdr:row>
      <xdr:rowOff>121920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1158240</xdr:colOff>
      <xdr:row>38</xdr:row>
      <xdr:rowOff>198120</xdr:rowOff>
    </xdr:from>
    <xdr:to>
      <xdr:col>2</xdr:col>
      <xdr:colOff>1463040</xdr:colOff>
      <xdr:row>57</xdr:row>
      <xdr:rowOff>259080</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1341120</xdr:colOff>
      <xdr:row>7</xdr:row>
      <xdr:rowOff>167640</xdr:rowOff>
    </xdr:from>
    <xdr:to>
      <xdr:col>5</xdr:col>
      <xdr:colOff>601980</xdr:colOff>
      <xdr:row>26</xdr:row>
      <xdr:rowOff>205740</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1325880</xdr:colOff>
      <xdr:row>36</xdr:row>
      <xdr:rowOff>7620</xdr:rowOff>
    </xdr:from>
    <xdr:to>
      <xdr:col>5</xdr:col>
      <xdr:colOff>541020</xdr:colOff>
      <xdr:row>55</xdr:row>
      <xdr:rowOff>76200</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1196340</xdr:colOff>
      <xdr:row>68</xdr:row>
      <xdr:rowOff>30480</xdr:rowOff>
    </xdr:from>
    <xdr:to>
      <xdr:col>5</xdr:col>
      <xdr:colOff>426720</xdr:colOff>
      <xdr:row>87</xdr:row>
      <xdr:rowOff>83820</xdr:rowOff>
    </xdr:to>
    <xdr:graphicFrame macro="">
      <xdr:nvGraphicFramePr>
        <xdr:cNvPr id="595015" name="Chart 3">
          <a:extLst>
            <a:ext uri="{FF2B5EF4-FFF2-40B4-BE49-F238E27FC236}">
              <a16:creationId xmlns:a16="http://schemas.microsoft.com/office/drawing/2014/main" id="{43F09B5F-90E2-4DB7-9A30-211165CBA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1196340</xdr:colOff>
      <xdr:row>97</xdr:row>
      <xdr:rowOff>76200</xdr:rowOff>
    </xdr:from>
    <xdr:to>
      <xdr:col>5</xdr:col>
      <xdr:colOff>426720</xdr:colOff>
      <xdr:row>116</xdr:row>
      <xdr:rowOff>129540</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6.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7.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8.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F6" sqref="F6"/>
    </sheetView>
  </sheetViews>
  <sheetFormatPr defaultRowHeight="14.5" x14ac:dyDescent="0.35"/>
  <cols>
    <col min="15" max="15" width="40.08984375" customWidth="1"/>
  </cols>
  <sheetData>
    <row r="1" spans="2:15" ht="15" thickBot="1" x14ac:dyDescent="0.4"/>
    <row r="2" spans="2:15" ht="409.5" customHeight="1" thickBot="1" x14ac:dyDescent="0.4">
      <c r="B2" s="23" t="s">
        <v>0</v>
      </c>
      <c r="C2" s="24"/>
      <c r="D2" s="24"/>
      <c r="E2" s="24"/>
      <c r="F2" s="24"/>
      <c r="G2" s="24"/>
      <c r="H2" s="24"/>
      <c r="I2" s="24"/>
      <c r="J2" s="24"/>
      <c r="K2" s="24"/>
      <c r="L2" s="24"/>
      <c r="M2" s="24"/>
      <c r="N2" s="24"/>
      <c r="O2" s="25"/>
    </row>
    <row r="3" spans="2:15" x14ac:dyDescent="0.35">
      <c r="B3" s="1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3:AJ65"/>
  <sheetViews>
    <sheetView tabSelected="1" view="pageBreakPreview" zoomScaleNormal="100" zoomScaleSheetLayoutView="100" workbookViewId="0">
      <selection activeCell="A7" sqref="A7"/>
    </sheetView>
  </sheetViews>
  <sheetFormatPr defaultRowHeight="14.5" x14ac:dyDescent="0.35"/>
  <cols>
    <col min="1" max="1" width="61.90625" customWidth="1"/>
    <col min="2" max="2" width="17.90625" hidden="1" customWidth="1"/>
    <col min="3" max="3" width="16.453125" hidden="1" customWidth="1"/>
    <col min="4" max="6" width="15.453125" hidden="1" customWidth="1"/>
    <col min="7" max="7" width="16.453125" hidden="1" customWidth="1"/>
    <col min="8" max="10" width="15.453125" hidden="1" customWidth="1"/>
    <col min="11" max="11" width="16.453125" bestFit="1" customWidth="1"/>
    <col min="12" max="14" width="15.453125" bestFit="1" customWidth="1"/>
    <col min="15" max="15" width="16.453125" bestFit="1" customWidth="1"/>
    <col min="16" max="18" width="15.453125" bestFit="1" customWidth="1"/>
    <col min="19" max="19" width="16.453125" bestFit="1" customWidth="1"/>
    <col min="20" max="22" width="15.453125" bestFit="1" customWidth="1"/>
    <col min="23" max="23" width="16.453125" bestFit="1" customWidth="1"/>
    <col min="24" max="24" width="15.453125" bestFit="1" customWidth="1"/>
    <col min="25" max="36" width="15.453125" customWidth="1"/>
  </cols>
  <sheetData>
    <row r="3" spans="1:36" x14ac:dyDescent="0.35">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9" t="s">
        <v>27</v>
      </c>
      <c r="AB3" s="19" t="s">
        <v>28</v>
      </c>
      <c r="AC3" s="6" t="s">
        <v>29</v>
      </c>
      <c r="AD3" s="6" t="s">
        <v>30</v>
      </c>
      <c r="AE3" s="19" t="s">
        <v>31</v>
      </c>
      <c r="AF3" s="19" t="s">
        <v>32</v>
      </c>
      <c r="AG3" s="6" t="s">
        <v>33</v>
      </c>
      <c r="AH3" s="6" t="s">
        <v>34</v>
      </c>
      <c r="AI3" s="19" t="s">
        <v>35</v>
      </c>
      <c r="AJ3" s="19" t="s">
        <v>36</v>
      </c>
    </row>
    <row r="4" spans="1:36" x14ac:dyDescent="0.35">
      <c r="A4" s="5" t="s">
        <v>37</v>
      </c>
      <c r="B4">
        <f>SUM($B5:B5)</f>
        <v>0</v>
      </c>
      <c r="C4" s="16">
        <v>0</v>
      </c>
      <c r="D4" s="16">
        <v>0</v>
      </c>
      <c r="E4" s="16">
        <v>0</v>
      </c>
      <c r="F4" s="16">
        <f>E5+E4</f>
        <v>0</v>
      </c>
      <c r="G4" s="16">
        <f>F5+F4</f>
        <v>0</v>
      </c>
      <c r="H4" s="16">
        <v>0</v>
      </c>
      <c r="I4" s="16">
        <v>3</v>
      </c>
      <c r="J4" s="16">
        <f>I5+J5</f>
        <v>14.5</v>
      </c>
      <c r="K4" s="16">
        <f>J4+K5</f>
        <v>29.5</v>
      </c>
      <c r="L4" s="16">
        <f t="shared" ref="L4:V4" si="0">K4+L5</f>
        <v>44.5</v>
      </c>
      <c r="M4" s="16">
        <f t="shared" si="0"/>
        <v>84.5</v>
      </c>
      <c r="N4" s="16">
        <f t="shared" si="0"/>
        <v>144.5</v>
      </c>
      <c r="O4" s="16">
        <f t="shared" si="0"/>
        <v>204.5</v>
      </c>
      <c r="P4" s="16">
        <f t="shared" si="0"/>
        <v>264.5</v>
      </c>
      <c r="Q4" s="16">
        <f t="shared" si="0"/>
        <v>334.5</v>
      </c>
      <c r="R4" s="16">
        <f t="shared" si="0"/>
        <v>404.5</v>
      </c>
      <c r="S4" s="16">
        <f t="shared" si="0"/>
        <v>484.5</v>
      </c>
      <c r="T4" s="16">
        <f t="shared" si="0"/>
        <v>574.5</v>
      </c>
      <c r="U4" s="16">
        <f t="shared" si="0"/>
        <v>674.5</v>
      </c>
      <c r="V4" s="16">
        <f t="shared" si="0"/>
        <v>764.5</v>
      </c>
      <c r="W4" s="16">
        <f>V4+W5</f>
        <v>839.5</v>
      </c>
      <c r="X4" s="16">
        <f t="shared" ref="X4:AJ4" si="1">W4+X5</f>
        <v>914.5</v>
      </c>
      <c r="Y4" s="16">
        <f t="shared" si="1"/>
        <v>974.5</v>
      </c>
      <c r="Z4" s="16">
        <f t="shared" si="1"/>
        <v>1019.5</v>
      </c>
      <c r="AA4" s="16">
        <f t="shared" si="1"/>
        <v>1064.5</v>
      </c>
      <c r="AB4" s="16">
        <f t="shared" si="1"/>
        <v>1094.5</v>
      </c>
      <c r="AC4" s="16">
        <f t="shared" si="1"/>
        <v>1124.5</v>
      </c>
      <c r="AD4" s="16">
        <f t="shared" si="1"/>
        <v>1144.5</v>
      </c>
      <c r="AE4" s="16">
        <f t="shared" si="1"/>
        <v>1164.5</v>
      </c>
      <c r="AF4" s="16">
        <f t="shared" si="1"/>
        <v>1169.5</v>
      </c>
      <c r="AG4" s="16">
        <f t="shared" si="1"/>
        <v>1173.5</v>
      </c>
      <c r="AH4" s="16">
        <f t="shared" si="1"/>
        <v>1177.5</v>
      </c>
      <c r="AI4" s="16">
        <f t="shared" si="1"/>
        <v>1179.5</v>
      </c>
      <c r="AJ4" s="16">
        <f t="shared" si="1"/>
        <v>1181.5</v>
      </c>
    </row>
    <row r="5" spans="1:36" x14ac:dyDescent="0.35">
      <c r="A5" s="4" t="s">
        <v>38</v>
      </c>
      <c r="B5" s="16">
        <v>0</v>
      </c>
      <c r="C5" s="18">
        <v>0</v>
      </c>
      <c r="D5" s="18">
        <v>0</v>
      </c>
      <c r="E5" s="18">
        <v>0</v>
      </c>
      <c r="F5" s="18">
        <v>0</v>
      </c>
      <c r="G5" s="18">
        <v>0</v>
      </c>
      <c r="H5" s="18">
        <v>0</v>
      </c>
      <c r="I5" s="18">
        <v>2.5</v>
      </c>
      <c r="J5" s="18">
        <v>12</v>
      </c>
      <c r="K5" s="18">
        <v>15</v>
      </c>
      <c r="L5" s="18">
        <v>15</v>
      </c>
      <c r="M5" s="18">
        <v>40</v>
      </c>
      <c r="N5" s="18">
        <v>60</v>
      </c>
      <c r="O5" s="18">
        <v>60</v>
      </c>
      <c r="P5" s="18">
        <v>60</v>
      </c>
      <c r="Q5" s="18">
        <v>70</v>
      </c>
      <c r="R5" s="18">
        <v>70</v>
      </c>
      <c r="S5" s="18">
        <v>80</v>
      </c>
      <c r="T5" s="18">
        <v>90</v>
      </c>
      <c r="U5" s="18">
        <v>100</v>
      </c>
      <c r="V5" s="18">
        <v>90</v>
      </c>
      <c r="W5" s="18">
        <v>75</v>
      </c>
      <c r="X5" s="18">
        <v>75</v>
      </c>
      <c r="Y5" s="18">
        <v>60</v>
      </c>
      <c r="Z5" s="18">
        <v>45</v>
      </c>
      <c r="AA5" s="18">
        <v>45</v>
      </c>
      <c r="AB5" s="18">
        <v>30</v>
      </c>
      <c r="AC5" s="18">
        <v>30</v>
      </c>
      <c r="AD5" s="18">
        <v>20</v>
      </c>
      <c r="AE5" s="18">
        <v>20</v>
      </c>
      <c r="AF5" s="18">
        <v>5</v>
      </c>
      <c r="AG5" s="18">
        <v>4</v>
      </c>
      <c r="AH5" s="18">
        <v>4</v>
      </c>
      <c r="AI5" s="18">
        <v>2</v>
      </c>
      <c r="AJ5" s="18">
        <v>2</v>
      </c>
    </row>
    <row r="6" spans="1:36" x14ac:dyDescent="0.35">
      <c r="A6" s="4" t="s">
        <v>39</v>
      </c>
      <c r="B6">
        <f>SUM($B7:B7)</f>
        <v>0</v>
      </c>
      <c r="C6" s="11">
        <f>SUM($B7:C7)</f>
        <v>0</v>
      </c>
      <c r="D6" s="11">
        <f>SUM($B7:D7)</f>
        <v>0</v>
      </c>
      <c r="E6" s="11">
        <v>0</v>
      </c>
      <c r="F6" s="11">
        <v>0</v>
      </c>
      <c r="G6" s="11">
        <v>0</v>
      </c>
      <c r="H6" s="11">
        <v>0</v>
      </c>
      <c r="I6" s="11">
        <v>0</v>
      </c>
      <c r="J6" s="11">
        <v>0</v>
      </c>
      <c r="K6" s="11">
        <v>0</v>
      </c>
      <c r="L6" s="11">
        <v>0</v>
      </c>
      <c r="M6" s="11">
        <v>0</v>
      </c>
      <c r="N6" s="11">
        <v>0</v>
      </c>
      <c r="O6" s="11">
        <v>0</v>
      </c>
      <c r="P6" s="11">
        <v>0</v>
      </c>
      <c r="Q6" s="11">
        <v>0</v>
      </c>
      <c r="R6" s="11">
        <v>0</v>
      </c>
      <c r="S6" s="11">
        <v>0</v>
      </c>
      <c r="T6" s="11">
        <v>0</v>
      </c>
      <c r="U6" s="11">
        <v>0</v>
      </c>
      <c r="V6" s="11">
        <v>0</v>
      </c>
      <c r="W6" s="11">
        <v>0</v>
      </c>
      <c r="X6" s="11">
        <v>0</v>
      </c>
      <c r="Y6" s="11">
        <v>0</v>
      </c>
      <c r="Z6" s="11">
        <v>0</v>
      </c>
      <c r="AA6" s="11">
        <v>0</v>
      </c>
      <c r="AB6" s="11">
        <v>0</v>
      </c>
      <c r="AC6" s="11">
        <v>0</v>
      </c>
      <c r="AD6" s="11">
        <v>0</v>
      </c>
      <c r="AE6" s="11">
        <v>0</v>
      </c>
      <c r="AF6" s="11">
        <v>0</v>
      </c>
      <c r="AG6" s="11">
        <v>0</v>
      </c>
      <c r="AH6" s="11">
        <v>0</v>
      </c>
      <c r="AI6" s="11">
        <v>0</v>
      </c>
      <c r="AJ6" s="11">
        <v>0</v>
      </c>
    </row>
    <row r="7" spans="1:36" x14ac:dyDescent="0.35">
      <c r="A7" s="4" t="s">
        <v>40</v>
      </c>
      <c r="B7">
        <v>0</v>
      </c>
      <c r="C7" s="11">
        <v>0</v>
      </c>
      <c r="D7" s="11">
        <v>0</v>
      </c>
      <c r="E7" s="11">
        <v>0</v>
      </c>
      <c r="F7" s="11">
        <v>0</v>
      </c>
      <c r="G7" s="11">
        <v>0</v>
      </c>
      <c r="H7" s="11">
        <v>0</v>
      </c>
      <c r="I7" s="11">
        <v>0</v>
      </c>
      <c r="J7" s="11">
        <v>0</v>
      </c>
      <c r="K7" s="11">
        <v>0</v>
      </c>
      <c r="L7" s="11">
        <v>0</v>
      </c>
      <c r="M7" s="11">
        <v>0</v>
      </c>
      <c r="N7" s="11"/>
      <c r="O7" s="11"/>
      <c r="P7" s="11"/>
      <c r="Q7" s="11"/>
      <c r="R7" s="11"/>
      <c r="S7" s="11"/>
      <c r="T7" s="11"/>
      <c r="U7" s="11"/>
      <c r="V7" s="11"/>
      <c r="W7" s="11"/>
      <c r="X7" s="11"/>
      <c r="Y7" s="11"/>
      <c r="Z7" s="11"/>
      <c r="AA7" s="11"/>
      <c r="AB7" s="11"/>
      <c r="AC7" s="11"/>
      <c r="AD7" s="11"/>
      <c r="AE7" s="11"/>
      <c r="AF7" s="11"/>
      <c r="AG7" s="11"/>
      <c r="AH7" s="11"/>
      <c r="AI7" s="11"/>
      <c r="AJ7" s="11"/>
    </row>
    <row r="9" spans="1:36" x14ac:dyDescent="0.35">
      <c r="D9" s="22"/>
      <c r="E9" s="22"/>
      <c r="F9" s="22"/>
      <c r="G9" s="22"/>
      <c r="H9" s="22"/>
    </row>
    <row r="10" spans="1:36" x14ac:dyDescent="0.35">
      <c r="D10" s="21"/>
      <c r="E10" s="21"/>
      <c r="F10" s="21"/>
      <c r="G10" s="21"/>
      <c r="H10" s="22"/>
    </row>
    <row r="11" spans="1:36" x14ac:dyDescent="0.35">
      <c r="D11" s="21"/>
      <c r="E11" s="21">
        <v>50000</v>
      </c>
      <c r="F11" s="21" t="s">
        <v>41</v>
      </c>
      <c r="G11" s="21"/>
      <c r="H11" s="22"/>
    </row>
    <row r="12" spans="1:36" x14ac:dyDescent="0.35">
      <c r="D12" s="21"/>
      <c r="E12" s="21">
        <f t="shared" ref="E12:E18" si="2">E11*1.03</f>
        <v>51500</v>
      </c>
      <c r="F12" s="21">
        <v>2022</v>
      </c>
      <c r="G12" s="21"/>
      <c r="H12" s="22"/>
    </row>
    <row r="13" spans="1:36" x14ac:dyDescent="0.35">
      <c r="D13" s="21"/>
      <c r="E13" s="21">
        <f t="shared" si="2"/>
        <v>53045</v>
      </c>
      <c r="F13" s="21">
        <f>F12+1</f>
        <v>2023</v>
      </c>
      <c r="G13" s="21"/>
      <c r="H13" s="22"/>
    </row>
    <row r="14" spans="1:36" x14ac:dyDescent="0.35">
      <c r="D14" s="21"/>
      <c r="E14" s="21">
        <f t="shared" si="2"/>
        <v>54636.35</v>
      </c>
      <c r="F14" s="21">
        <f>F13+1</f>
        <v>2024</v>
      </c>
      <c r="G14" s="21"/>
      <c r="H14" s="22"/>
    </row>
    <row r="15" spans="1:36" x14ac:dyDescent="0.35">
      <c r="D15" s="21"/>
      <c r="E15" s="21">
        <f t="shared" si="2"/>
        <v>56275.440499999997</v>
      </c>
      <c r="F15" s="21">
        <f>F14+1</f>
        <v>2025</v>
      </c>
      <c r="G15" s="21"/>
      <c r="H15" s="22"/>
    </row>
    <row r="16" spans="1:36" x14ac:dyDescent="0.35">
      <c r="D16" s="21"/>
      <c r="E16" s="21">
        <f t="shared" si="2"/>
        <v>57963.703714999996</v>
      </c>
      <c r="F16" s="21">
        <v>2026</v>
      </c>
      <c r="G16" s="21"/>
      <c r="H16" s="22"/>
    </row>
    <row r="17" spans="1:36" x14ac:dyDescent="0.35">
      <c r="D17" s="21"/>
      <c r="E17" s="21">
        <f t="shared" si="2"/>
        <v>59702.614826450001</v>
      </c>
      <c r="F17" s="21">
        <v>2027</v>
      </c>
      <c r="G17" s="21"/>
      <c r="H17" s="22"/>
    </row>
    <row r="18" spans="1:36" x14ac:dyDescent="0.35">
      <c r="D18" s="21"/>
      <c r="E18" s="21">
        <f t="shared" si="2"/>
        <v>61493.693271243501</v>
      </c>
      <c r="F18" s="21">
        <v>2028</v>
      </c>
      <c r="G18" s="21"/>
      <c r="H18" s="22"/>
    </row>
    <row r="19" spans="1:36" x14ac:dyDescent="0.35">
      <c r="D19" s="21"/>
      <c r="E19" s="21"/>
      <c r="F19" s="21"/>
      <c r="G19" s="21"/>
      <c r="H19" s="22"/>
    </row>
    <row r="20" spans="1:36" x14ac:dyDescent="0.35">
      <c r="D20" s="21"/>
      <c r="E20" s="21"/>
      <c r="F20" s="21"/>
      <c r="G20" s="21"/>
      <c r="H20" s="22"/>
    </row>
    <row r="21" spans="1:36" x14ac:dyDescent="0.35">
      <c r="D21" s="21"/>
      <c r="E21" s="21"/>
      <c r="F21" s="21"/>
      <c r="G21" s="21"/>
      <c r="H21" s="22"/>
    </row>
    <row r="22" spans="1:36" x14ac:dyDescent="0.35">
      <c r="D22" s="21"/>
      <c r="E22" s="21"/>
      <c r="F22" s="21"/>
      <c r="G22" s="21"/>
      <c r="H22" s="22"/>
    </row>
    <row r="23" spans="1:36" x14ac:dyDescent="0.35">
      <c r="D23" s="22"/>
      <c r="E23" s="22"/>
      <c r="F23" s="22"/>
      <c r="G23" s="22"/>
      <c r="H23" s="22"/>
    </row>
    <row r="32" spans="1:36" x14ac:dyDescent="0.35">
      <c r="A32" s="3" t="s">
        <v>42</v>
      </c>
      <c r="B32" s="6" t="s">
        <v>2</v>
      </c>
      <c r="C32" s="6" t="s">
        <v>3</v>
      </c>
      <c r="D32" s="6" t="s">
        <v>4</v>
      </c>
      <c r="E32" s="6" t="s">
        <v>5</v>
      </c>
      <c r="F32" s="6" t="s">
        <v>6</v>
      </c>
      <c r="G32" s="6" t="s">
        <v>7</v>
      </c>
      <c r="H32" s="6" t="s">
        <v>8</v>
      </c>
      <c r="I32" s="6" t="s">
        <v>9</v>
      </c>
      <c r="J32" s="6" t="s">
        <v>10</v>
      </c>
      <c r="K32" s="6" t="s">
        <v>11</v>
      </c>
      <c r="L32" s="6" t="s">
        <v>12</v>
      </c>
      <c r="M32" s="6" t="s">
        <v>13</v>
      </c>
      <c r="N32" s="6" t="s">
        <v>14</v>
      </c>
      <c r="O32" s="6" t="s">
        <v>15</v>
      </c>
      <c r="P32" s="6" t="s">
        <v>16</v>
      </c>
      <c r="Q32" s="6" t="s">
        <v>17</v>
      </c>
      <c r="R32" s="6" t="s">
        <v>18</v>
      </c>
      <c r="S32" s="6" t="s">
        <v>19</v>
      </c>
      <c r="T32" s="6" t="s">
        <v>20</v>
      </c>
      <c r="U32" s="6" t="s">
        <v>21</v>
      </c>
      <c r="V32" s="6" t="s">
        <v>22</v>
      </c>
      <c r="W32" s="6" t="s">
        <v>23</v>
      </c>
      <c r="X32" s="6" t="s">
        <v>24</v>
      </c>
      <c r="Y32" s="6" t="s">
        <v>25</v>
      </c>
      <c r="Z32" s="6" t="s">
        <v>26</v>
      </c>
      <c r="AA32" s="19" t="s">
        <v>27</v>
      </c>
      <c r="AB32" s="19" t="s">
        <v>28</v>
      </c>
      <c r="AC32" s="6" t="s">
        <v>29</v>
      </c>
      <c r="AD32" s="6" t="s">
        <v>30</v>
      </c>
      <c r="AE32" s="19" t="s">
        <v>31</v>
      </c>
      <c r="AF32" s="19" t="s">
        <v>32</v>
      </c>
      <c r="AG32" s="6" t="s">
        <v>33</v>
      </c>
      <c r="AH32" s="6" t="s">
        <v>34</v>
      </c>
      <c r="AI32" s="19" t="s">
        <v>35</v>
      </c>
      <c r="AJ32" s="19" t="s">
        <v>36</v>
      </c>
    </row>
    <row r="33" spans="1:36" x14ac:dyDescent="0.35">
      <c r="A33" s="5" t="s">
        <v>37</v>
      </c>
      <c r="B33" s="1">
        <f>SUM($B34:B34)</f>
        <v>0</v>
      </c>
      <c r="C33" s="1">
        <f>SUM($B34:C34)</f>
        <v>0</v>
      </c>
      <c r="D33" s="1">
        <v>0</v>
      </c>
      <c r="E33" s="1">
        <v>0</v>
      </c>
      <c r="F33" s="1">
        <v>0</v>
      </c>
      <c r="G33" s="1">
        <v>0</v>
      </c>
      <c r="H33" s="1">
        <v>0</v>
      </c>
      <c r="I33" s="1">
        <v>0</v>
      </c>
      <c r="J33" s="1">
        <f>J34</f>
        <v>1</v>
      </c>
      <c r="K33" s="1">
        <f>J34+K34</f>
        <v>9</v>
      </c>
      <c r="L33" s="1">
        <f>K33+L34</f>
        <v>17</v>
      </c>
      <c r="M33" s="1">
        <f t="shared" ref="M33:W33" si="3">L33+M34</f>
        <v>25</v>
      </c>
      <c r="N33" s="1">
        <f t="shared" si="3"/>
        <v>50</v>
      </c>
      <c r="O33" s="1">
        <f t="shared" si="3"/>
        <v>85</v>
      </c>
      <c r="P33" s="1">
        <f t="shared" si="3"/>
        <v>120</v>
      </c>
      <c r="Q33" s="1">
        <f t="shared" si="3"/>
        <v>155</v>
      </c>
      <c r="R33" s="1">
        <f t="shared" si="3"/>
        <v>195</v>
      </c>
      <c r="S33" s="1">
        <f t="shared" si="3"/>
        <v>235</v>
      </c>
      <c r="T33" s="1">
        <f t="shared" si="3"/>
        <v>285</v>
      </c>
      <c r="U33" s="1">
        <f t="shared" si="3"/>
        <v>340</v>
      </c>
      <c r="V33" s="1">
        <f t="shared" si="3"/>
        <v>405</v>
      </c>
      <c r="W33" s="1">
        <f t="shared" si="3"/>
        <v>475</v>
      </c>
      <c r="X33" s="1">
        <f>W33+X34</f>
        <v>535</v>
      </c>
      <c r="Y33" s="1">
        <f>X33+Y34</f>
        <v>575</v>
      </c>
      <c r="Z33" s="1">
        <f>Y33+Z34</f>
        <v>610</v>
      </c>
      <c r="AA33" s="1">
        <f>Z33+AA34</f>
        <v>640</v>
      </c>
      <c r="AB33" s="1">
        <f t="shared" ref="AB33:AJ33" si="4">AA33+AB34</f>
        <v>670</v>
      </c>
      <c r="AC33" s="1">
        <f t="shared" si="4"/>
        <v>700</v>
      </c>
      <c r="AD33" s="1">
        <f t="shared" si="4"/>
        <v>725</v>
      </c>
      <c r="AE33" s="1">
        <f t="shared" si="4"/>
        <v>746</v>
      </c>
      <c r="AF33" s="1">
        <f t="shared" si="4"/>
        <v>767</v>
      </c>
      <c r="AG33" s="1">
        <f t="shared" si="4"/>
        <v>773</v>
      </c>
      <c r="AH33" s="1">
        <f t="shared" si="4"/>
        <v>778</v>
      </c>
      <c r="AI33" s="1">
        <f t="shared" si="4"/>
        <v>780</v>
      </c>
      <c r="AJ33" s="1">
        <f t="shared" si="4"/>
        <v>782</v>
      </c>
    </row>
    <row r="34" spans="1:36" x14ac:dyDescent="0.35">
      <c r="A34" s="4" t="s">
        <v>43</v>
      </c>
      <c r="B34" s="16">
        <v>0</v>
      </c>
      <c r="C34" s="18">
        <v>0</v>
      </c>
      <c r="D34" s="18">
        <v>0</v>
      </c>
      <c r="E34" s="18">
        <v>0</v>
      </c>
      <c r="F34" s="18">
        <v>0</v>
      </c>
      <c r="G34" s="18">
        <v>0</v>
      </c>
      <c r="H34" s="18">
        <v>0</v>
      </c>
      <c r="I34" s="18">
        <v>0</v>
      </c>
      <c r="J34" s="18">
        <v>1</v>
      </c>
      <c r="K34" s="18">
        <v>8</v>
      </c>
      <c r="L34" s="18">
        <v>8</v>
      </c>
      <c r="M34" s="18">
        <v>8</v>
      </c>
      <c r="N34" s="18">
        <v>25</v>
      </c>
      <c r="O34" s="18">
        <v>35</v>
      </c>
      <c r="P34" s="18">
        <v>35</v>
      </c>
      <c r="Q34" s="18">
        <v>35</v>
      </c>
      <c r="R34" s="18">
        <v>40</v>
      </c>
      <c r="S34" s="18">
        <v>40</v>
      </c>
      <c r="T34" s="18">
        <v>50</v>
      </c>
      <c r="U34" s="18">
        <v>55</v>
      </c>
      <c r="V34" s="18">
        <v>65</v>
      </c>
      <c r="W34" s="18">
        <v>70</v>
      </c>
      <c r="X34" s="18">
        <v>60</v>
      </c>
      <c r="Y34" s="18">
        <v>40</v>
      </c>
      <c r="Z34" s="18">
        <v>35</v>
      </c>
      <c r="AA34" s="18">
        <v>30</v>
      </c>
      <c r="AB34" s="18">
        <v>30</v>
      </c>
      <c r="AC34" s="18">
        <v>30</v>
      </c>
      <c r="AD34" s="18">
        <v>25</v>
      </c>
      <c r="AE34" s="18">
        <v>21</v>
      </c>
      <c r="AF34" s="18">
        <v>21</v>
      </c>
      <c r="AG34" s="18">
        <v>6</v>
      </c>
      <c r="AH34" s="18">
        <v>5</v>
      </c>
      <c r="AI34" s="18">
        <v>2</v>
      </c>
      <c r="AJ34" s="18">
        <v>2</v>
      </c>
    </row>
    <row r="35" spans="1:36" x14ac:dyDescent="0.35">
      <c r="A35" s="4" t="s">
        <v>39</v>
      </c>
      <c r="B35" s="1">
        <f>SUM($B36:B36)</f>
        <v>0</v>
      </c>
      <c r="C35" s="11">
        <f>SUM($B36:C36)</f>
        <v>0</v>
      </c>
      <c r="D35" s="11">
        <f>SUM($B36:D36)</f>
        <v>0</v>
      </c>
      <c r="E35" s="11">
        <v>0</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c r="W35" s="11">
        <v>0</v>
      </c>
      <c r="X35" s="11">
        <v>0</v>
      </c>
      <c r="Y35" s="11">
        <v>0</v>
      </c>
      <c r="Z35" s="11">
        <v>0</v>
      </c>
      <c r="AA35" s="11">
        <v>0</v>
      </c>
      <c r="AB35" s="11">
        <v>0</v>
      </c>
      <c r="AC35" s="11">
        <v>0</v>
      </c>
      <c r="AD35" s="11">
        <v>0</v>
      </c>
      <c r="AE35" s="11">
        <v>0</v>
      </c>
      <c r="AF35" s="11">
        <v>0</v>
      </c>
      <c r="AG35" s="11">
        <v>0</v>
      </c>
      <c r="AH35" s="11">
        <v>0</v>
      </c>
      <c r="AI35" s="11">
        <v>0</v>
      </c>
      <c r="AJ35" s="11">
        <v>0</v>
      </c>
    </row>
    <row r="36" spans="1:36" x14ac:dyDescent="0.35">
      <c r="A36" s="4" t="s">
        <v>44</v>
      </c>
      <c r="B36">
        <v>0</v>
      </c>
      <c r="C36" s="11">
        <v>0</v>
      </c>
      <c r="D36" s="11">
        <v>0</v>
      </c>
      <c r="E36" s="11">
        <v>0</v>
      </c>
      <c r="F36" s="11">
        <v>0</v>
      </c>
      <c r="G36" s="11">
        <v>0</v>
      </c>
      <c r="H36" s="11">
        <v>0</v>
      </c>
      <c r="I36" s="11">
        <v>0</v>
      </c>
      <c r="J36" s="11">
        <v>0</v>
      </c>
      <c r="K36" s="11">
        <v>0</v>
      </c>
      <c r="L36" s="11">
        <v>0</v>
      </c>
      <c r="M36" s="11">
        <v>0</v>
      </c>
      <c r="N36" s="11"/>
      <c r="O36" s="11"/>
      <c r="P36" s="11"/>
      <c r="Q36" s="11"/>
      <c r="R36" s="11"/>
      <c r="S36" s="11"/>
      <c r="T36" s="11"/>
      <c r="U36" s="11"/>
      <c r="V36" s="11"/>
      <c r="W36" s="11"/>
      <c r="X36" s="11"/>
      <c r="Y36" s="11"/>
      <c r="Z36" s="11"/>
      <c r="AA36" s="11"/>
      <c r="AB36" s="11"/>
      <c r="AC36" s="11"/>
      <c r="AD36" s="11"/>
      <c r="AE36" s="11"/>
      <c r="AF36" s="11"/>
      <c r="AG36" s="11"/>
      <c r="AH36" s="11"/>
      <c r="AI36" s="11"/>
      <c r="AJ36" s="11"/>
    </row>
    <row r="38" spans="1:36" x14ac:dyDescent="0.35">
      <c r="G38" s="20"/>
    </row>
    <row r="64" spans="3:23" x14ac:dyDescent="0.35">
      <c r="C64" s="1"/>
      <c r="D64" s="1"/>
      <c r="E64" s="1"/>
      <c r="F64" s="1"/>
      <c r="G64" s="1"/>
      <c r="H64" s="1"/>
      <c r="I64" s="1"/>
      <c r="J64" s="1"/>
      <c r="K64" s="1"/>
      <c r="L64" s="1"/>
      <c r="M64" s="1"/>
      <c r="N64" s="1"/>
      <c r="O64" s="1"/>
      <c r="P64" s="1"/>
      <c r="Q64" s="1"/>
      <c r="R64" s="1"/>
      <c r="S64" s="1"/>
      <c r="T64" s="1"/>
      <c r="U64" s="1"/>
      <c r="V64" s="1"/>
      <c r="W64" s="1"/>
    </row>
    <row r="65" spans="3:23" x14ac:dyDescent="0.35">
      <c r="C65" s="1"/>
      <c r="D65" s="1"/>
      <c r="E65" s="1"/>
      <c r="F65" s="1"/>
      <c r="G65" s="1"/>
      <c r="H65" s="1"/>
      <c r="I65" s="1"/>
      <c r="J65" s="1"/>
      <c r="K65" s="1"/>
      <c r="L65" s="1"/>
      <c r="M65" s="1"/>
      <c r="N65" s="1"/>
      <c r="O65" s="1"/>
      <c r="P65" s="1"/>
      <c r="Q65" s="1"/>
      <c r="R65" s="1"/>
      <c r="S65" s="1"/>
      <c r="T65" s="1"/>
      <c r="U65" s="1"/>
      <c r="V65" s="1"/>
      <c r="W65" s="1"/>
    </row>
  </sheetData>
  <sheetProtection selectLockedCells="1" selectUnlockedCells="1"/>
  <pageMargins left="0.25" right="0.25" top="0.75" bottom="0.75" header="0.3" footer="0.3"/>
  <pageSetup paperSize="5" scale="3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95"/>
  <sheetViews>
    <sheetView view="pageBreakPreview" zoomScale="90" zoomScaleNormal="100" zoomScaleSheetLayoutView="90" workbookViewId="0">
      <selection activeCell="A7" sqref="A7"/>
    </sheetView>
  </sheetViews>
  <sheetFormatPr defaultRowHeight="14.5" x14ac:dyDescent="0.35"/>
  <cols>
    <col min="1" max="1" width="30.90625" bestFit="1" customWidth="1"/>
    <col min="2" max="2" width="17.90625" hidden="1" customWidth="1"/>
    <col min="3" max="3" width="16.453125" hidden="1" customWidth="1"/>
    <col min="4" max="6" width="15.6328125" hidden="1" customWidth="1"/>
    <col min="7" max="7" width="16.6328125" hidden="1" customWidth="1"/>
    <col min="8" max="10" width="15.6328125" bestFit="1" customWidth="1"/>
    <col min="11" max="11" width="16.6328125" bestFit="1" customWidth="1"/>
    <col min="12" max="14" width="15.6328125" bestFit="1" customWidth="1"/>
    <col min="15" max="15" width="16.6328125" bestFit="1" customWidth="1"/>
    <col min="16" max="16" width="15.6328125" bestFit="1" customWidth="1"/>
    <col min="17" max="18" width="16.453125" bestFit="1" customWidth="1"/>
    <col min="19" max="19" width="16.6328125" bestFit="1" customWidth="1"/>
    <col min="20" max="22" width="16.453125" bestFit="1" customWidth="1"/>
    <col min="23" max="23" width="16.6328125" bestFit="1" customWidth="1"/>
    <col min="24" max="26" width="16.453125" bestFit="1" customWidth="1"/>
    <col min="27" max="36" width="16.453125" customWidth="1"/>
    <col min="37" max="67" width="16.453125" bestFit="1" customWidth="1"/>
  </cols>
  <sheetData>
    <row r="3" spans="1:36" x14ac:dyDescent="0.35">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9" t="s">
        <v>27</v>
      </c>
      <c r="AB3" s="19" t="s">
        <v>28</v>
      </c>
      <c r="AC3" s="6" t="s">
        <v>29</v>
      </c>
      <c r="AD3" s="6" t="s">
        <v>30</v>
      </c>
      <c r="AE3" s="19" t="s">
        <v>31</v>
      </c>
      <c r="AF3" s="19" t="s">
        <v>32</v>
      </c>
      <c r="AG3" s="6" t="s">
        <v>33</v>
      </c>
      <c r="AH3" s="6" t="s">
        <v>34</v>
      </c>
      <c r="AI3" s="19" t="s">
        <v>35</v>
      </c>
      <c r="AJ3" s="19" t="s">
        <v>36</v>
      </c>
    </row>
    <row r="4" spans="1:36" x14ac:dyDescent="0.35">
      <c r="A4" t="s">
        <v>45</v>
      </c>
      <c r="B4" s="2">
        <f>SUM($B5:B5)</f>
        <v>0</v>
      </c>
      <c r="C4" s="2">
        <v>0</v>
      </c>
      <c r="D4" s="2">
        <v>0</v>
      </c>
      <c r="E4" s="2">
        <v>0</v>
      </c>
      <c r="F4" s="2">
        <v>0</v>
      </c>
      <c r="G4" s="2">
        <v>0</v>
      </c>
      <c r="H4" s="2">
        <v>0</v>
      </c>
      <c r="I4" s="2">
        <v>125000</v>
      </c>
      <c r="J4" s="2">
        <f>I5+J5</f>
        <v>725000</v>
      </c>
      <c r="K4" s="2">
        <f>J4+K5</f>
        <v>1475000</v>
      </c>
      <c r="L4" s="2">
        <f t="shared" ref="L4:Y4" si="0">K4+L5</f>
        <v>2225000</v>
      </c>
      <c r="M4" s="2">
        <f t="shared" si="0"/>
        <v>4285000</v>
      </c>
      <c r="N4" s="2">
        <f t="shared" si="0"/>
        <v>7467700</v>
      </c>
      <c r="O4" s="2">
        <f t="shared" si="0"/>
        <v>10650400</v>
      </c>
      <c r="P4" s="2">
        <f t="shared" si="0"/>
        <v>13833100</v>
      </c>
      <c r="Q4" s="2">
        <f t="shared" si="0"/>
        <v>17546250</v>
      </c>
      <c r="R4" s="2">
        <f t="shared" si="0"/>
        <v>21370794.5</v>
      </c>
      <c r="S4" s="2">
        <f t="shared" si="0"/>
        <v>25741702.5</v>
      </c>
      <c r="T4" s="2">
        <f t="shared" si="0"/>
        <v>30658974</v>
      </c>
      <c r="U4" s="2">
        <f t="shared" si="0"/>
        <v>36122609</v>
      </c>
      <c r="V4" s="2">
        <f t="shared" si="0"/>
        <v>41187398.644999996</v>
      </c>
      <c r="W4" s="2">
        <f t="shared" si="0"/>
        <v>45408056.682499997</v>
      </c>
      <c r="X4" s="2">
        <f t="shared" si="0"/>
        <v>49628714.719999999</v>
      </c>
      <c r="Y4" s="2">
        <f t="shared" si="0"/>
        <v>53005241.149999999</v>
      </c>
      <c r="Z4" s="2">
        <f>Y4+Z5</f>
        <v>55613607.817175001</v>
      </c>
      <c r="AA4" s="2">
        <f>Z4+AA5</f>
        <v>58221974.484350003</v>
      </c>
      <c r="AB4" s="2">
        <f>AA4+AB5</f>
        <v>59960885.595800005</v>
      </c>
      <c r="AC4" s="2">
        <f t="shared" ref="AC4:AI4" si="1">AB4+AC5</f>
        <v>61699796.707250006</v>
      </c>
      <c r="AD4" s="2">
        <f t="shared" si="1"/>
        <v>62893849.003779009</v>
      </c>
      <c r="AE4" s="2">
        <f t="shared" si="1"/>
        <v>64087901.300308011</v>
      </c>
      <c r="AF4" s="2">
        <f t="shared" si="1"/>
        <v>64386414.37444026</v>
      </c>
      <c r="AG4" s="2">
        <f t="shared" si="1"/>
        <v>64625224.833746061</v>
      </c>
      <c r="AH4" s="2">
        <f t="shared" si="1"/>
        <v>64864035.293051861</v>
      </c>
      <c r="AI4" s="2">
        <f t="shared" si="1"/>
        <v>64983440.522704758</v>
      </c>
      <c r="AJ4" s="2">
        <f>AI4+AJ5</f>
        <v>65117399.752357654</v>
      </c>
    </row>
    <row r="5" spans="1:36" x14ac:dyDescent="0.35">
      <c r="A5" t="s">
        <v>46</v>
      </c>
      <c r="B5" s="10">
        <v>0</v>
      </c>
      <c r="C5" s="8">
        <v>0</v>
      </c>
      <c r="D5" s="8">
        <v>0</v>
      </c>
      <c r="E5" s="8">
        <v>0</v>
      </c>
      <c r="F5" s="8">
        <v>0</v>
      </c>
      <c r="G5" s="8">
        <v>0</v>
      </c>
      <c r="H5" s="8">
        <v>0</v>
      </c>
      <c r="I5" s="8">
        <f>'Performance Proj'!I5*'Performance Proj'!$E$11</f>
        <v>125000</v>
      </c>
      <c r="J5" s="8">
        <f>'Performance Proj'!J5*'Performance Proj'!$E$11</f>
        <v>600000</v>
      </c>
      <c r="K5" s="8">
        <f>'Performance Proj'!K5*'Performance Proj'!$E$11</f>
        <v>750000</v>
      </c>
      <c r="L5" s="8">
        <f>'Performance Proj'!L5*'Performance Proj'!$E$11</f>
        <v>750000</v>
      </c>
      <c r="M5" s="8">
        <f>'Performance Proj'!M5*'Performance Proj'!$E$12</f>
        <v>2060000</v>
      </c>
      <c r="N5" s="8">
        <f>'Performance Proj'!N5*'Performance Proj'!$E$13</f>
        <v>3182700</v>
      </c>
      <c r="O5" s="8">
        <f>'Performance Proj'!O5*'Performance Proj'!$E$13</f>
        <v>3182700</v>
      </c>
      <c r="P5" s="8">
        <f>'Performance Proj'!P5*'Performance Proj'!$E$13</f>
        <v>3182700</v>
      </c>
      <c r="Q5" s="8">
        <f>'Performance Proj'!Q5*'Performance Proj'!$E$13</f>
        <v>3713150</v>
      </c>
      <c r="R5" s="8">
        <f>'Performance Proj'!R5*'Performance Proj'!$E$14</f>
        <v>3824544.5</v>
      </c>
      <c r="S5" s="8">
        <f>'Performance Proj'!S5*'Performance Proj'!$E$14</f>
        <v>4370908</v>
      </c>
      <c r="T5" s="8">
        <f>'Performance Proj'!T5*'Performance Proj'!$E$14</f>
        <v>4917271.5</v>
      </c>
      <c r="U5" s="8">
        <f>'Performance Proj'!U5*'Performance Proj'!$E$14</f>
        <v>5463635</v>
      </c>
      <c r="V5" s="8">
        <f>'Performance Proj'!V5*'Performance Proj'!$E$15</f>
        <v>5064789.6449999996</v>
      </c>
      <c r="W5" s="8">
        <f>'Performance Proj'!W5*'Performance Proj'!$E$15</f>
        <v>4220658.0374999996</v>
      </c>
      <c r="X5" s="8">
        <f>'Performance Proj'!X5*'Performance Proj'!$E$15</f>
        <v>4220658.0374999996</v>
      </c>
      <c r="Y5" s="8">
        <f>'Performance Proj'!Y5*'Performance Proj'!$E$15</f>
        <v>3376526.4299999997</v>
      </c>
      <c r="Z5" s="8">
        <f>'Performance Proj'!Z5*'Performance Proj'!$E$16</f>
        <v>2608366.6671749996</v>
      </c>
      <c r="AA5" s="8">
        <f>'Performance Proj'!AA5*'Performance Proj'!$E$16</f>
        <v>2608366.6671749996</v>
      </c>
      <c r="AB5" s="8">
        <f>'Performance Proj'!AB5*'Performance Proj'!$E$16</f>
        <v>1738911.11145</v>
      </c>
      <c r="AC5" s="8">
        <f>'Performance Proj'!AC5*'Performance Proj'!$E$16</f>
        <v>1738911.11145</v>
      </c>
      <c r="AD5" s="8">
        <f>'Performance Proj'!AD5*'Performance Proj'!$E$17</f>
        <v>1194052.2965289999</v>
      </c>
      <c r="AE5" s="8">
        <f>'Performance Proj'!AE5*'Performance Proj'!$E$17</f>
        <v>1194052.2965289999</v>
      </c>
      <c r="AF5" s="8">
        <f>'Performance Proj'!AF5*'Performance Proj'!$E$17</f>
        <v>298513.07413224998</v>
      </c>
      <c r="AG5" s="8">
        <f>'Performance Proj'!AG5*'Performance Proj'!$E$17</f>
        <v>238810.4593058</v>
      </c>
      <c r="AH5" s="8">
        <f>'Performance Proj'!AH5*'Performance Proj'!$E$17</f>
        <v>238810.4593058</v>
      </c>
      <c r="AI5" s="8">
        <f>'Performance Proj'!AI5*'Performance Proj'!$E$17</f>
        <v>119405.2296529</v>
      </c>
      <c r="AJ5" s="8">
        <f>'Performance Proj'!AJ5*'Performance Proj'!$E$17+14554</f>
        <v>133959.22965290002</v>
      </c>
    </row>
    <row r="6" spans="1:36" x14ac:dyDescent="0.35">
      <c r="A6" t="s">
        <v>47</v>
      </c>
      <c r="B6" s="2">
        <f>SUM($B7:B7)</f>
        <v>0</v>
      </c>
      <c r="C6" s="13">
        <f>SUM($B7:C7)</f>
        <v>0</v>
      </c>
      <c r="D6" s="13">
        <v>51196.5</v>
      </c>
      <c r="E6" s="13">
        <v>1345798.91</v>
      </c>
      <c r="F6" s="13">
        <v>431835.95</v>
      </c>
      <c r="G6" s="13">
        <v>4037862.85</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3">
        <v>0</v>
      </c>
      <c r="AE6" s="13">
        <v>0</v>
      </c>
      <c r="AF6" s="13">
        <v>0</v>
      </c>
      <c r="AG6" s="13">
        <v>0</v>
      </c>
      <c r="AH6" s="13">
        <v>0</v>
      </c>
      <c r="AI6" s="13">
        <v>0</v>
      </c>
      <c r="AJ6" s="13">
        <v>0</v>
      </c>
    </row>
    <row r="7" spans="1:36" ht="29" x14ac:dyDescent="0.35">
      <c r="A7" s="12" t="s">
        <v>48</v>
      </c>
      <c r="B7" s="2">
        <v>0</v>
      </c>
      <c r="C7" s="13">
        <v>0</v>
      </c>
      <c r="D7" s="13">
        <v>51196.5</v>
      </c>
      <c r="E7" s="13">
        <v>1345798.91</v>
      </c>
      <c r="F7" s="13">
        <v>431835.95</v>
      </c>
      <c r="G7" s="13">
        <v>4040191.57</v>
      </c>
      <c r="H7" s="13">
        <v>1020013</v>
      </c>
      <c r="I7" s="13">
        <v>1014040.15</v>
      </c>
      <c r="J7" s="13">
        <v>41088.97</v>
      </c>
      <c r="K7" s="13">
        <v>3394002.1</v>
      </c>
      <c r="L7" s="13">
        <v>884736.26</v>
      </c>
      <c r="M7" s="13">
        <v>2552295.5499999998</v>
      </c>
      <c r="N7" s="13"/>
      <c r="O7" s="13"/>
      <c r="P7" s="13"/>
      <c r="Q7" s="13"/>
      <c r="R7" s="13"/>
      <c r="S7" s="13"/>
      <c r="T7" s="13"/>
      <c r="U7" s="13"/>
      <c r="V7" s="13"/>
      <c r="W7" s="13"/>
      <c r="X7" s="13"/>
      <c r="Y7" s="13"/>
      <c r="Z7" s="11"/>
      <c r="AA7" s="11"/>
      <c r="AB7" s="11"/>
      <c r="AC7" s="11"/>
      <c r="AD7" s="11"/>
      <c r="AE7" s="11"/>
      <c r="AF7" s="11"/>
      <c r="AG7" s="11"/>
      <c r="AH7" s="11"/>
      <c r="AI7" s="11"/>
      <c r="AJ7" s="11"/>
    </row>
    <row r="10" spans="1:36" x14ac:dyDescent="0.35">
      <c r="G10" s="2"/>
      <c r="L10" s="2"/>
    </row>
    <row r="11" spans="1:36" x14ac:dyDescent="0.35">
      <c r="G11" s="20"/>
      <c r="H11" s="2"/>
      <c r="I11" s="10"/>
      <c r="J11" s="10"/>
      <c r="K11" s="10"/>
      <c r="L11" s="15"/>
      <c r="W11" s="2"/>
    </row>
    <row r="12" spans="1:36" x14ac:dyDescent="0.35">
      <c r="H12" s="2"/>
      <c r="I12" s="2"/>
      <c r="J12" s="2"/>
      <c r="K12" s="2"/>
      <c r="W12" s="15"/>
    </row>
    <row r="13" spans="1:36" x14ac:dyDescent="0.35">
      <c r="G13" s="15"/>
    </row>
    <row r="14" spans="1:36" x14ac:dyDescent="0.35">
      <c r="H14" s="15"/>
    </row>
    <row r="15" spans="1:36" x14ac:dyDescent="0.35">
      <c r="H15" s="15"/>
    </row>
    <row r="16" spans="1:36" x14ac:dyDescent="0.35">
      <c r="H16" s="15"/>
      <c r="AJ16" s="2"/>
    </row>
    <row r="17" spans="1:36" x14ac:dyDescent="0.35">
      <c r="H17" s="15"/>
    </row>
    <row r="25" spans="1:36" x14ac:dyDescent="0.35">
      <c r="AJ25" s="2"/>
    </row>
    <row r="27" spans="1:36" x14ac:dyDescent="0.35">
      <c r="AJ27" s="2"/>
    </row>
    <row r="28" spans="1:36" x14ac:dyDescent="0.35">
      <c r="AJ28" s="2"/>
    </row>
    <row r="29" spans="1:36" x14ac:dyDescent="0.35">
      <c r="AJ29" s="2"/>
    </row>
    <row r="30" spans="1:36" x14ac:dyDescent="0.3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x14ac:dyDescent="0.35">
      <c r="A31" s="3" t="s">
        <v>42</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19" t="s">
        <v>27</v>
      </c>
      <c r="AB31" s="19" t="s">
        <v>28</v>
      </c>
      <c r="AC31" s="6" t="s">
        <v>29</v>
      </c>
      <c r="AD31" s="6" t="s">
        <v>30</v>
      </c>
      <c r="AE31" s="19" t="s">
        <v>31</v>
      </c>
      <c r="AF31" s="19" t="s">
        <v>32</v>
      </c>
      <c r="AG31" s="6" t="s">
        <v>33</v>
      </c>
      <c r="AH31" s="6" t="s">
        <v>34</v>
      </c>
      <c r="AI31" s="19" t="s">
        <v>35</v>
      </c>
      <c r="AJ31" s="19" t="s">
        <v>36</v>
      </c>
    </row>
    <row r="32" spans="1:36" x14ac:dyDescent="0.35">
      <c r="A32" t="s">
        <v>45</v>
      </c>
      <c r="B32" s="2">
        <f>SUM($B33:B33)</f>
        <v>0</v>
      </c>
      <c r="C32" s="2">
        <f>SUM($B33:C33)</f>
        <v>0</v>
      </c>
      <c r="D32" s="2">
        <v>0</v>
      </c>
      <c r="E32" s="2">
        <v>0</v>
      </c>
      <c r="F32" s="2">
        <v>0</v>
      </c>
      <c r="G32" s="2">
        <v>0</v>
      </c>
      <c r="H32" s="2">
        <v>0</v>
      </c>
      <c r="I32" s="2">
        <v>0</v>
      </c>
      <c r="J32" s="2">
        <f>'Performance Proj'!J33*150000</f>
        <v>150000</v>
      </c>
      <c r="K32" s="2">
        <f>'Performance Proj'!K33*150000</f>
        <v>1350000</v>
      </c>
      <c r="L32" s="2">
        <f>'Performance Proj'!L33*150000</f>
        <v>2550000</v>
      </c>
      <c r="M32" s="2">
        <f>'Performance Proj'!M33*150000</f>
        <v>3750000</v>
      </c>
      <c r="N32" s="2">
        <f>'Performance Proj'!N33*150000</f>
        <v>7500000</v>
      </c>
      <c r="O32" s="2">
        <f>'Performance Proj'!O33*150000</f>
        <v>12750000</v>
      </c>
      <c r="P32" s="2">
        <f>'Performance Proj'!P33*150000</f>
        <v>18000000</v>
      </c>
      <c r="Q32" s="2">
        <f>'Performance Proj'!Q33*150000</f>
        <v>23250000</v>
      </c>
      <c r="R32" s="2">
        <f>'Performance Proj'!R33*150000</f>
        <v>29250000</v>
      </c>
      <c r="S32" s="2">
        <f>'Performance Proj'!S33*150000</f>
        <v>35250000</v>
      </c>
      <c r="T32" s="2">
        <f>'Performance Proj'!T33*150000</f>
        <v>42750000</v>
      </c>
      <c r="U32" s="2">
        <f>'Performance Proj'!U33*150000</f>
        <v>51000000</v>
      </c>
      <c r="V32" s="2">
        <f>'Performance Proj'!V33*150000</f>
        <v>60750000</v>
      </c>
      <c r="W32" s="2">
        <f>'Performance Proj'!W33*150000</f>
        <v>71250000</v>
      </c>
      <c r="X32" s="2">
        <f>'Performance Proj'!X33*150000</f>
        <v>80250000</v>
      </c>
      <c r="Y32" s="2">
        <f>'Performance Proj'!Y33*150000</f>
        <v>86250000</v>
      </c>
      <c r="Z32" s="2">
        <f>'Performance Proj'!Z33*150000</f>
        <v>91500000</v>
      </c>
      <c r="AA32" s="2">
        <f>'Performance Proj'!AA33*150000</f>
        <v>96000000</v>
      </c>
      <c r="AB32" s="2">
        <f>'Performance Proj'!AB33*150000</f>
        <v>100500000</v>
      </c>
      <c r="AC32" s="2">
        <f>'Performance Proj'!AC33*150000</f>
        <v>105000000</v>
      </c>
      <c r="AD32" s="2">
        <f>'Performance Proj'!AD33*150000</f>
        <v>108750000</v>
      </c>
      <c r="AE32" s="2">
        <f>'Performance Proj'!AE33*150000</f>
        <v>111900000</v>
      </c>
      <c r="AF32" s="2">
        <f>'Performance Proj'!AF33*150000</f>
        <v>115050000</v>
      </c>
      <c r="AG32" s="2">
        <f>'Performance Proj'!AG33*150000</f>
        <v>115950000</v>
      </c>
      <c r="AH32" s="2">
        <f>'Performance Proj'!AH33*150000</f>
        <v>116700000</v>
      </c>
      <c r="AI32" s="2">
        <f>'Performance Proj'!AI33*150000</f>
        <v>117000000</v>
      </c>
      <c r="AJ32" s="2">
        <f>'Performance Proj'!AJ33*150000</f>
        <v>117300000</v>
      </c>
    </row>
    <row r="33" spans="1:67" x14ac:dyDescent="0.35">
      <c r="A33" t="s">
        <v>46</v>
      </c>
      <c r="B33" s="10">
        <v>0</v>
      </c>
      <c r="C33" s="8">
        <v>0</v>
      </c>
      <c r="D33" s="8">
        <v>0</v>
      </c>
      <c r="E33" s="8">
        <v>0</v>
      </c>
      <c r="F33" s="8">
        <v>0</v>
      </c>
      <c r="G33" s="8">
        <v>0</v>
      </c>
      <c r="H33" s="8">
        <v>0</v>
      </c>
      <c r="I33" s="8">
        <v>0</v>
      </c>
      <c r="J33" s="8">
        <f>'Performance Proj'!J34*150000</f>
        <v>150000</v>
      </c>
      <c r="K33" s="8">
        <f>'Performance Proj'!K34*150000</f>
        <v>1200000</v>
      </c>
      <c r="L33" s="8">
        <f>'Performance Proj'!L34*150000</f>
        <v>1200000</v>
      </c>
      <c r="M33" s="8">
        <f>'Performance Proj'!M34*150000</f>
        <v>1200000</v>
      </c>
      <c r="N33" s="8">
        <f>'Performance Proj'!N34*150000</f>
        <v>3750000</v>
      </c>
      <c r="O33" s="8">
        <f>'Performance Proj'!O34*150000</f>
        <v>5250000</v>
      </c>
      <c r="P33" s="8">
        <f>'Performance Proj'!P34*150000</f>
        <v>5250000</v>
      </c>
      <c r="Q33" s="8">
        <f>'Performance Proj'!Q34*150000</f>
        <v>5250000</v>
      </c>
      <c r="R33" s="8">
        <f>'Performance Proj'!R34*150000</f>
        <v>6000000</v>
      </c>
      <c r="S33" s="8">
        <f>'Performance Proj'!S34*150000</f>
        <v>6000000</v>
      </c>
      <c r="T33" s="8">
        <f>'Performance Proj'!T34*150000</f>
        <v>7500000</v>
      </c>
      <c r="U33" s="8">
        <f>'Performance Proj'!U34*150000</f>
        <v>8250000</v>
      </c>
      <c r="V33" s="8">
        <f>'Performance Proj'!V34*150000</f>
        <v>9750000</v>
      </c>
      <c r="W33" s="8">
        <f>'Performance Proj'!W34*150000</f>
        <v>10500000</v>
      </c>
      <c r="X33" s="8">
        <f>'Performance Proj'!X34*150000</f>
        <v>9000000</v>
      </c>
      <c r="Y33" s="8">
        <f>'Performance Proj'!Y34*150000</f>
        <v>6000000</v>
      </c>
      <c r="Z33" s="8">
        <f>'Performance Proj'!Z34*150000</f>
        <v>5250000</v>
      </c>
      <c r="AA33" s="8">
        <f>'Performance Proj'!AA34*150000</f>
        <v>4500000</v>
      </c>
      <c r="AB33" s="8">
        <f>'Performance Proj'!AB34*150000</f>
        <v>4500000</v>
      </c>
      <c r="AC33" s="8">
        <f>'Performance Proj'!AC34*150000</f>
        <v>4500000</v>
      </c>
      <c r="AD33" s="8">
        <f>'Performance Proj'!AD34*150000</f>
        <v>3750000</v>
      </c>
      <c r="AE33" s="8">
        <f>'Performance Proj'!AE34*150000</f>
        <v>3150000</v>
      </c>
      <c r="AF33" s="8">
        <f>'Performance Proj'!AF34*150000</f>
        <v>3150000</v>
      </c>
      <c r="AG33" s="8">
        <f>'Performance Proj'!AG34*150000</f>
        <v>900000</v>
      </c>
      <c r="AH33" s="8">
        <f>'Performance Proj'!AH34*150000</f>
        <v>750000</v>
      </c>
      <c r="AI33" s="8">
        <f>'Performance Proj'!AI34*150000</f>
        <v>300000</v>
      </c>
      <c r="AJ33" s="8">
        <f>'Performance Proj'!AJ34*150000</f>
        <v>300000</v>
      </c>
    </row>
    <row r="34" spans="1:67" x14ac:dyDescent="0.35">
      <c r="A34" t="s">
        <v>47</v>
      </c>
      <c r="B34" s="2">
        <f>SUM($B35:B35)</f>
        <v>0</v>
      </c>
      <c r="C34" s="13">
        <f>SUM($B35:C35)</f>
        <v>0</v>
      </c>
      <c r="D34" s="13">
        <f>SUM($B35:D35)</f>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3">
        <v>0</v>
      </c>
      <c r="AE34" s="13">
        <v>0</v>
      </c>
      <c r="AF34" s="13">
        <v>0</v>
      </c>
      <c r="AG34" s="13">
        <v>0</v>
      </c>
      <c r="AH34" s="13">
        <v>0</v>
      </c>
      <c r="AI34" s="13">
        <v>0</v>
      </c>
      <c r="AJ34" s="13">
        <v>0</v>
      </c>
    </row>
    <row r="35" spans="1:67" ht="29" x14ac:dyDescent="0.35">
      <c r="A35" s="12" t="s">
        <v>48</v>
      </c>
      <c r="B35" s="10">
        <v>0</v>
      </c>
      <c r="C35" s="14">
        <v>0</v>
      </c>
      <c r="D35" s="14">
        <v>0</v>
      </c>
      <c r="E35" s="13">
        <v>0</v>
      </c>
      <c r="F35" s="13">
        <v>0</v>
      </c>
      <c r="G35" s="13">
        <v>0</v>
      </c>
      <c r="H35" s="13">
        <v>0</v>
      </c>
      <c r="I35" s="13">
        <v>0</v>
      </c>
      <c r="J35" s="13">
        <v>0</v>
      </c>
      <c r="K35" s="13">
        <v>0</v>
      </c>
      <c r="L35" s="13">
        <v>0</v>
      </c>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35">
      <c r="H38" s="2"/>
      <c r="I38" s="2"/>
      <c r="K38" s="2"/>
    </row>
    <row r="39" spans="1:67" x14ac:dyDescent="0.35">
      <c r="H39" s="15"/>
      <c r="K39" s="2"/>
    </row>
    <row r="40" spans="1:67" x14ac:dyDescent="0.35">
      <c r="K40" s="15"/>
    </row>
    <row r="41" spans="1:67" x14ac:dyDescent="0.35">
      <c r="I41" s="2"/>
    </row>
    <row r="42" spans="1:67" x14ac:dyDescent="0.35">
      <c r="I42" s="15"/>
    </row>
    <row r="56" spans="1:36" x14ac:dyDescent="0.35">
      <c r="V56" s="2"/>
    </row>
    <row r="57" spans="1:36" x14ac:dyDescent="0.35">
      <c r="V57" s="15"/>
    </row>
    <row r="61" spans="1:36" x14ac:dyDescent="0.35">
      <c r="A61" s="3" t="s">
        <v>49</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19" t="s">
        <v>27</v>
      </c>
      <c r="AB61" s="19" t="s">
        <v>28</v>
      </c>
      <c r="AC61" s="6" t="s">
        <v>29</v>
      </c>
      <c r="AD61" s="6" t="s">
        <v>30</v>
      </c>
      <c r="AE61" s="19" t="s">
        <v>31</v>
      </c>
      <c r="AF61" s="19" t="s">
        <v>32</v>
      </c>
      <c r="AG61" s="6" t="s">
        <v>33</v>
      </c>
      <c r="AH61" s="6" t="s">
        <v>34</v>
      </c>
      <c r="AI61" s="19" t="s">
        <v>35</v>
      </c>
      <c r="AJ61" s="19" t="s">
        <v>36</v>
      </c>
    </row>
    <row r="62" spans="1:36" x14ac:dyDescent="0.35">
      <c r="A62" t="s">
        <v>45</v>
      </c>
      <c r="B62" s="2">
        <f>SUM($B63:B63)</f>
        <v>18934.4462611288</v>
      </c>
      <c r="C62" s="2">
        <f>SUM($B63:C63)</f>
        <v>37847.560954774657</v>
      </c>
      <c r="D62" s="2">
        <f>SUM($B63:D63)</f>
        <v>161413.24361992755</v>
      </c>
      <c r="E62" s="2">
        <f>SUM($B63:E63)</f>
        <v>353066.13918220554</v>
      </c>
      <c r="F62" s="2">
        <f>SUM($B63:F63)</f>
        <v>574980.01825431688</v>
      </c>
      <c r="G62" s="2">
        <f>SUM($B63:G63)</f>
        <v>993687.28047210746</v>
      </c>
      <c r="H62" s="2">
        <f>SUM($B63:H63)</f>
        <v>1469133.8867708356</v>
      </c>
      <c r="I62" s="2">
        <f>SUM($B63:I63)</f>
        <v>1967276.2307019387</v>
      </c>
      <c r="J62" s="2">
        <f>SUM($B63:J63)</f>
        <v>2525940.5416527083</v>
      </c>
      <c r="K62" s="2">
        <f>SUM($B63:K63)</f>
        <v>3331348.2566067348</v>
      </c>
      <c r="L62" s="2">
        <f>SUM($B63:L63)</f>
        <v>4208625.8073966159</v>
      </c>
      <c r="M62" s="2">
        <f>SUM($B63:M63)</f>
        <v>5085903.3581864964</v>
      </c>
      <c r="N62" s="2">
        <f>SUM($B63:N63)</f>
        <v>6072876.9741995232</v>
      </c>
      <c r="O62" s="2">
        <f>SUM($B63:O63)</f>
        <v>7064680.7087343121</v>
      </c>
      <c r="P62" s="2">
        <f>SUM($B63:P63)</f>
        <v>8097336.7710073758</v>
      </c>
      <c r="Q62" s="2">
        <f>SUM($B63:Q63)</f>
        <v>9272975.9803644028</v>
      </c>
      <c r="R62" s="2">
        <f>SUM($B63:R63)</f>
        <v>10509893.681328841</v>
      </c>
      <c r="S62" s="2">
        <f>SUM($B63:S63)</f>
        <v>11808089.873900691</v>
      </c>
      <c r="T62" s="2">
        <f>SUM($B63:T63)</f>
        <v>13138060.099157868</v>
      </c>
      <c r="U62" s="2">
        <f>SUM($B63:U63)</f>
        <v>14148020.423798557</v>
      </c>
      <c r="V62" s="2">
        <f>SUM($B63:V63)</f>
        <v>15055849.929093558</v>
      </c>
      <c r="W62" s="2">
        <f>SUM($B63:W63)</f>
        <v>15962947.929093558</v>
      </c>
      <c r="X62" s="2">
        <f>SUM($B63:X63)</f>
        <v>16870045.929093558</v>
      </c>
      <c r="Y62" s="2">
        <f>SUM($B63:Y63)</f>
        <v>17372377.89713062</v>
      </c>
      <c r="Z62" s="2">
        <f>SUM($B63:Z63)</f>
        <v>17909708.291625701</v>
      </c>
      <c r="AA62" s="2">
        <f>SUM($B63:AA63)</f>
        <v>18363257.291625701</v>
      </c>
      <c r="AB62" s="2">
        <f>SUM($B63:AB63)</f>
        <v>18816806.291625701</v>
      </c>
      <c r="AC62" s="2">
        <f>SUM($B63:AC63)</f>
        <v>19270355.291625701</v>
      </c>
      <c r="AD62" s="2">
        <f>SUM($B63:AD63)</f>
        <v>19421537.291625701</v>
      </c>
      <c r="AE62" s="2">
        <f>SUM($B63:AE63)</f>
        <v>19572720.291625701</v>
      </c>
      <c r="AF62" s="2">
        <f>SUM($B63:AF63)</f>
        <v>19723902.291625701</v>
      </c>
      <c r="AG62" s="2">
        <f>SUM($B63:AG63)</f>
        <v>19860076.717419952</v>
      </c>
      <c r="AH62" s="2">
        <f>SUM($B63:AH63)</f>
        <v>19996251.143214203</v>
      </c>
      <c r="AI62" s="2">
        <f>SUM($B63:AI63)</f>
        <v>20132425.569008455</v>
      </c>
      <c r="AJ62" s="2">
        <f>SUM($B63:AJ63)</f>
        <v>20268599.994802706</v>
      </c>
    </row>
    <row r="63" spans="1:36" x14ac:dyDescent="0.35">
      <c r="A63" t="s">
        <v>46</v>
      </c>
      <c r="B63" s="10">
        <v>18934.4462611288</v>
      </c>
      <c r="C63" s="8">
        <v>18913.114693645854</v>
      </c>
      <c r="D63" s="8">
        <v>123565.68266515291</v>
      </c>
      <c r="E63" s="8">
        <v>191652.89556227799</v>
      </c>
      <c r="F63" s="8">
        <v>221913.87907211133</v>
      </c>
      <c r="G63" s="8">
        <v>418707.26221779053</v>
      </c>
      <c r="H63" s="8">
        <v>475446.60629872803</v>
      </c>
      <c r="I63" s="8">
        <v>498142.34393110307</v>
      </c>
      <c r="J63" s="8">
        <v>558664.31095076981</v>
      </c>
      <c r="K63" s="8">
        <v>805407.71495402663</v>
      </c>
      <c r="L63" s="8">
        <v>877277.55078988068</v>
      </c>
      <c r="M63" s="8">
        <v>877277.55078988068</v>
      </c>
      <c r="N63" s="8">
        <v>986973.61601302668</v>
      </c>
      <c r="O63" s="8">
        <v>991803.73453478864</v>
      </c>
      <c r="P63" s="8">
        <v>1032656.0622730638</v>
      </c>
      <c r="Q63" s="8">
        <v>1175639.2093570263</v>
      </c>
      <c r="R63" s="8">
        <v>1236917.7009644387</v>
      </c>
      <c r="S63" s="8">
        <v>1298196.1925718512</v>
      </c>
      <c r="T63" s="8">
        <v>1329970.2252571764</v>
      </c>
      <c r="U63" s="8">
        <v>1009960.3246406887</v>
      </c>
      <c r="V63" s="8">
        <v>907829.50529500097</v>
      </c>
      <c r="W63" s="8">
        <v>907098</v>
      </c>
      <c r="X63" s="8">
        <v>907098</v>
      </c>
      <c r="Y63" s="8">
        <f>306392.458037063+332429.51-136490</f>
        <v>502331.96803706302</v>
      </c>
      <c r="Z63" s="8">
        <f>234900.88449508+302429.51</f>
        <v>537330.39449507999</v>
      </c>
      <c r="AA63" s="8">
        <v>453549</v>
      </c>
      <c r="AB63" s="8">
        <v>453549</v>
      </c>
      <c r="AC63" s="8">
        <v>453549</v>
      </c>
      <c r="AD63" s="8">
        <v>151182</v>
      </c>
      <c r="AE63" s="8">
        <v>151183</v>
      </c>
      <c r="AF63" s="8">
        <v>151182</v>
      </c>
      <c r="AG63" s="8">
        <v>136174.42579425016</v>
      </c>
      <c r="AH63" s="8">
        <v>136174.42579425016</v>
      </c>
      <c r="AI63" s="8">
        <v>136174.42579425016</v>
      </c>
      <c r="AJ63" s="8">
        <v>136174.42579425001</v>
      </c>
    </row>
    <row r="64" spans="1:36" x14ac:dyDescent="0.35">
      <c r="A64" t="s">
        <v>47</v>
      </c>
      <c r="B64" s="2">
        <f>SUM($B65:B65)</f>
        <v>0</v>
      </c>
      <c r="C64" s="13">
        <f>SUM($B65:C65)</f>
        <v>0</v>
      </c>
      <c r="D64" s="13">
        <v>222942.19</v>
      </c>
      <c r="E64" s="13">
        <f>9634.96+564</f>
        <v>10198.959999999999</v>
      </c>
      <c r="F64" s="13">
        <v>7638</v>
      </c>
      <c r="G64" s="13">
        <v>13580.25</v>
      </c>
      <c r="H64" s="13">
        <f>SUM($B65:H65)</f>
        <v>317236</v>
      </c>
      <c r="I64" s="13">
        <f>SUM($B65:I65)</f>
        <v>346652.92</v>
      </c>
      <c r="J64" s="13">
        <f>SUM($B65:J65)</f>
        <v>393251.51</v>
      </c>
      <c r="K64" s="13">
        <f>SUM($B65:K65)</f>
        <v>1084981.7</v>
      </c>
      <c r="L64" s="13">
        <f>SUM($B65:L65)</f>
        <v>1134493.3299999998</v>
      </c>
      <c r="M64" s="13">
        <f>SUM($B65:M65)</f>
        <v>1265968.7599999998</v>
      </c>
      <c r="N64" s="13">
        <f>SUM($B65:N65)</f>
        <v>1265968.7599999998</v>
      </c>
      <c r="O64" s="13">
        <f>SUM($B65:O65)</f>
        <v>1265968.7599999998</v>
      </c>
      <c r="P64" s="13">
        <f>SUM($B65:P65)</f>
        <v>1265968.7599999998</v>
      </c>
      <c r="Q64" s="13">
        <f>SUM($B65:Q65)</f>
        <v>1265968.7599999998</v>
      </c>
      <c r="R64" s="13">
        <f>SUM($B65:R65)</f>
        <v>1265968.7599999998</v>
      </c>
      <c r="S64" s="13">
        <f>SUM($B65:S65)</f>
        <v>1265968.7599999998</v>
      </c>
      <c r="T64" s="13">
        <f>SUM($B65:T65)</f>
        <v>1265968.7599999998</v>
      </c>
      <c r="U64" s="13">
        <f>SUM($B65:U65)</f>
        <v>1265968.7599999998</v>
      </c>
      <c r="V64" s="13">
        <f>SUM($B65:V65)</f>
        <v>1265968.7599999998</v>
      </c>
      <c r="W64" s="13">
        <f>SUM($B65:W65)</f>
        <v>1265968.7599999998</v>
      </c>
      <c r="X64" s="13">
        <f>SUM($B65:X65)</f>
        <v>1265968.7599999998</v>
      </c>
      <c r="Y64" s="13">
        <f>SUM($B65:Y65)</f>
        <v>1265968.7599999998</v>
      </c>
      <c r="Z64" s="13">
        <f>SUM($B65:Z65)</f>
        <v>1265968.7599999998</v>
      </c>
      <c r="AA64" s="13">
        <f>SUM($B65:AA65)</f>
        <v>1265968.7599999998</v>
      </c>
      <c r="AB64" s="13">
        <f>SUM($B65:AB65)</f>
        <v>1265968.7599999998</v>
      </c>
      <c r="AC64" s="13">
        <f>SUM($B65:AC65)</f>
        <v>1265968.7599999998</v>
      </c>
      <c r="AD64" s="13">
        <f>SUM($B65:AD65)</f>
        <v>1265968.7599999998</v>
      </c>
      <c r="AE64" s="13">
        <f>SUM($B65:AE65)</f>
        <v>1265968.7599999998</v>
      </c>
      <c r="AF64" s="13">
        <f>SUM($B65:AF65)</f>
        <v>1265968.7599999998</v>
      </c>
      <c r="AG64" s="13">
        <f>SUM($B65:AG65)</f>
        <v>1265968.7599999998</v>
      </c>
      <c r="AH64" s="13">
        <f>SUM($B65:AH65)</f>
        <v>1265968.7599999998</v>
      </c>
      <c r="AI64" s="13">
        <f>SUM($B65:AI65)</f>
        <v>1265968.7599999998</v>
      </c>
      <c r="AJ64" s="13">
        <f>SUM($B65:AJ65)</f>
        <v>1265968.7599999998</v>
      </c>
    </row>
    <row r="65" spans="1:36" ht="29" x14ac:dyDescent="0.35">
      <c r="A65" s="12" t="s">
        <v>48</v>
      </c>
      <c r="B65" s="10">
        <v>0</v>
      </c>
      <c r="C65" s="13">
        <v>0</v>
      </c>
      <c r="D65" s="13">
        <v>222942.19</v>
      </c>
      <c r="E65" s="13">
        <v>10198.959999999999</v>
      </c>
      <c r="F65" s="13">
        <v>7638</v>
      </c>
      <c r="G65" s="13">
        <v>15287.8</v>
      </c>
      <c r="H65" s="13">
        <v>61169.05</v>
      </c>
      <c r="I65" s="13">
        <v>29416.92</v>
      </c>
      <c r="J65" s="13">
        <v>46598.59</v>
      </c>
      <c r="K65" s="13">
        <v>691730.19</v>
      </c>
      <c r="L65" s="13">
        <v>49511.63</v>
      </c>
      <c r="M65" s="13">
        <v>131475.43</v>
      </c>
      <c r="N65" s="13"/>
      <c r="O65" s="13"/>
      <c r="P65" s="13"/>
      <c r="Q65" s="13"/>
      <c r="R65" s="13"/>
      <c r="S65" s="13"/>
      <c r="T65" s="13"/>
      <c r="U65" s="13"/>
      <c r="V65" s="13"/>
      <c r="W65" s="13"/>
      <c r="X65" s="13"/>
      <c r="Y65" s="13"/>
      <c r="Z65" s="13"/>
      <c r="AA65" s="13"/>
      <c r="AB65" s="13"/>
      <c r="AC65" s="13"/>
      <c r="AD65" s="13"/>
      <c r="AE65" s="13"/>
      <c r="AF65" s="13"/>
      <c r="AG65" s="13"/>
      <c r="AH65" s="13"/>
      <c r="AI65" s="13"/>
      <c r="AJ65" s="13"/>
    </row>
    <row r="68" spans="1:36" x14ac:dyDescent="0.35">
      <c r="I68" s="15"/>
      <c r="AJ68" s="15"/>
    </row>
    <row r="69" spans="1:36" x14ac:dyDescent="0.35">
      <c r="G69" s="2"/>
      <c r="H69" s="10"/>
      <c r="I69" s="15"/>
    </row>
    <row r="70" spans="1:36" x14ac:dyDescent="0.35">
      <c r="I70" s="15"/>
      <c r="AJ70" s="15"/>
    </row>
    <row r="73" spans="1:36" x14ac:dyDescent="0.35">
      <c r="H73" s="2"/>
    </row>
    <row r="77" spans="1:36" x14ac:dyDescent="0.35">
      <c r="X77" s="2"/>
    </row>
    <row r="91" spans="1:36" x14ac:dyDescent="0.35">
      <c r="A91" s="3" t="s">
        <v>50</v>
      </c>
      <c r="B91" s="6" t="s">
        <v>2</v>
      </c>
      <c r="C91" s="6" t="s">
        <v>3</v>
      </c>
      <c r="D91" s="6" t="s">
        <v>4</v>
      </c>
      <c r="E91" s="6" t="s">
        <v>5</v>
      </c>
      <c r="F91" s="6" t="s">
        <v>6</v>
      </c>
      <c r="G91" s="6" t="s">
        <v>7</v>
      </c>
      <c r="H91" s="6" t="s">
        <v>8</v>
      </c>
      <c r="I91" s="6" t="s">
        <v>9</v>
      </c>
      <c r="J91" s="6" t="s">
        <v>10</v>
      </c>
      <c r="K91" s="6" t="s">
        <v>11</v>
      </c>
      <c r="L91" s="6" t="s">
        <v>12</v>
      </c>
      <c r="M91" s="6" t="s">
        <v>13</v>
      </c>
      <c r="N91" s="6" t="s">
        <v>14</v>
      </c>
      <c r="O91" s="6" t="s">
        <v>15</v>
      </c>
      <c r="P91" s="6" t="s">
        <v>16</v>
      </c>
      <c r="Q91" s="6" t="s">
        <v>17</v>
      </c>
      <c r="R91" s="6" t="s">
        <v>14</v>
      </c>
      <c r="S91" s="6" t="s">
        <v>15</v>
      </c>
      <c r="T91" s="6" t="s">
        <v>16</v>
      </c>
      <c r="U91" s="6" t="s">
        <v>17</v>
      </c>
      <c r="V91" s="6" t="s">
        <v>18</v>
      </c>
      <c r="W91" s="6" t="s">
        <v>19</v>
      </c>
      <c r="X91" s="6" t="s">
        <v>20</v>
      </c>
      <c r="Y91" s="6" t="s">
        <v>21</v>
      </c>
      <c r="Z91" s="6" t="s">
        <v>22</v>
      </c>
      <c r="AA91" s="19" t="s">
        <v>23</v>
      </c>
      <c r="AB91" s="19" t="s">
        <v>24</v>
      </c>
      <c r="AC91" s="6" t="s">
        <v>29</v>
      </c>
      <c r="AD91" s="6" t="s">
        <v>30</v>
      </c>
      <c r="AE91" s="19" t="s">
        <v>31</v>
      </c>
      <c r="AF91" s="19" t="s">
        <v>32</v>
      </c>
      <c r="AG91" s="6" t="s">
        <v>33</v>
      </c>
      <c r="AH91" s="6" t="s">
        <v>34</v>
      </c>
      <c r="AI91" s="19" t="s">
        <v>35</v>
      </c>
      <c r="AJ91" s="19" t="s">
        <v>36</v>
      </c>
    </row>
    <row r="92" spans="1:36" x14ac:dyDescent="0.35">
      <c r="A92" t="s">
        <v>45</v>
      </c>
      <c r="B92" s="2">
        <f>B4+B32+B62</f>
        <v>18934.4462611288</v>
      </c>
      <c r="C92" s="2">
        <f t="shared" ref="C92:Z92" si="2">C4+C32+C62</f>
        <v>37847.560954774657</v>
      </c>
      <c r="D92" s="2">
        <f t="shared" si="2"/>
        <v>161413.24361992755</v>
      </c>
      <c r="E92" s="2">
        <f t="shared" si="2"/>
        <v>353066.13918220554</v>
      </c>
      <c r="F92" s="2">
        <f t="shared" si="2"/>
        <v>574980.01825431688</v>
      </c>
      <c r="G92" s="2">
        <f t="shared" si="2"/>
        <v>993687.28047210746</v>
      </c>
      <c r="H92" s="2">
        <f t="shared" si="2"/>
        <v>1469133.8867708356</v>
      </c>
      <c r="I92" s="2">
        <f t="shared" si="2"/>
        <v>2092276.2307019387</v>
      </c>
      <c r="J92" s="2">
        <f t="shared" si="2"/>
        <v>3400940.5416527083</v>
      </c>
      <c r="K92" s="2">
        <f t="shared" si="2"/>
        <v>6156348.2566067353</v>
      </c>
      <c r="L92" s="2">
        <f t="shared" si="2"/>
        <v>8983625.8073966168</v>
      </c>
      <c r="M92" s="2">
        <f t="shared" si="2"/>
        <v>13120903.358186496</v>
      </c>
      <c r="N92" s="2">
        <f t="shared" si="2"/>
        <v>21040576.974199522</v>
      </c>
      <c r="O92" s="2">
        <f t="shared" si="2"/>
        <v>30465080.708734311</v>
      </c>
      <c r="P92" s="2">
        <f t="shared" si="2"/>
        <v>39930436.771007374</v>
      </c>
      <c r="Q92" s="2">
        <f t="shared" si="2"/>
        <v>50069225.980364405</v>
      </c>
      <c r="R92" s="2">
        <f t="shared" si="2"/>
        <v>61130688.181328841</v>
      </c>
      <c r="S92" s="2">
        <f t="shared" si="2"/>
        <v>72799792.373900697</v>
      </c>
      <c r="T92" s="2">
        <f t="shared" si="2"/>
        <v>86547034.09915787</v>
      </c>
      <c r="U92" s="2">
        <f t="shared" si="2"/>
        <v>101270629.42379856</v>
      </c>
      <c r="V92" s="2">
        <f t="shared" si="2"/>
        <v>116993248.57409355</v>
      </c>
      <c r="W92" s="2">
        <f t="shared" si="2"/>
        <v>132621004.61159356</v>
      </c>
      <c r="X92" s="2">
        <f t="shared" si="2"/>
        <v>146748760.64909357</v>
      </c>
      <c r="Y92" s="2">
        <f t="shared" si="2"/>
        <v>156627619.04713061</v>
      </c>
      <c r="Z92" s="2">
        <f t="shared" si="2"/>
        <v>165023316.10880071</v>
      </c>
      <c r="AA92" s="2">
        <f>AA4+AA32+AA62</f>
        <v>172585231.7759757</v>
      </c>
      <c r="AB92" s="2">
        <f t="shared" ref="AB92:AI92" si="3">AB4+AB32+AB62</f>
        <v>179277691.88742572</v>
      </c>
      <c r="AC92" s="2">
        <f t="shared" si="3"/>
        <v>185970151.99887571</v>
      </c>
      <c r="AD92" s="2">
        <f t="shared" si="3"/>
        <v>191065386.2954047</v>
      </c>
      <c r="AE92" s="2">
        <f t="shared" si="3"/>
        <v>195560621.59193373</v>
      </c>
      <c r="AF92" s="2">
        <f t="shared" si="3"/>
        <v>199160316.66606596</v>
      </c>
      <c r="AG92" s="2">
        <f t="shared" si="3"/>
        <v>200435301.55116603</v>
      </c>
      <c r="AH92" s="2">
        <f t="shared" si="3"/>
        <v>201560286.43626606</v>
      </c>
      <c r="AI92" s="2">
        <f t="shared" si="3"/>
        <v>202115866.09171319</v>
      </c>
      <c r="AJ92" s="2">
        <f>AJ4+AJ32+AJ62</f>
        <v>202685999.74716038</v>
      </c>
    </row>
    <row r="93" spans="1:36" x14ac:dyDescent="0.35">
      <c r="A93" t="s">
        <v>46</v>
      </c>
      <c r="B93" s="10">
        <f>SUM(B5,B33,B63)</f>
        <v>18934.4462611288</v>
      </c>
      <c r="C93" s="9">
        <f>SUM(C5,C33,C63)</f>
        <v>18913.114693645854</v>
      </c>
      <c r="D93" s="9">
        <f t="shared" ref="D93:Z93" si="4">SUM(D5,D33,D63)</f>
        <v>123565.68266515291</v>
      </c>
      <c r="E93" s="9">
        <f t="shared" si="4"/>
        <v>191652.89556227799</v>
      </c>
      <c r="F93" s="9">
        <f t="shared" si="4"/>
        <v>221913.87907211133</v>
      </c>
      <c r="G93" s="9">
        <f t="shared" si="4"/>
        <v>418707.26221779053</v>
      </c>
      <c r="H93" s="9">
        <f t="shared" si="4"/>
        <v>475446.60629872803</v>
      </c>
      <c r="I93" s="9">
        <f t="shared" si="4"/>
        <v>623142.34393110313</v>
      </c>
      <c r="J93" s="9">
        <f t="shared" si="4"/>
        <v>1308664.3109507698</v>
      </c>
      <c r="K93" s="9">
        <f t="shared" si="4"/>
        <v>2755407.7149540265</v>
      </c>
      <c r="L93" s="9">
        <f t="shared" si="4"/>
        <v>2827277.5507898806</v>
      </c>
      <c r="M93" s="9">
        <f t="shared" si="4"/>
        <v>4137277.5507898806</v>
      </c>
      <c r="N93" s="9">
        <f t="shared" si="4"/>
        <v>7919673.6160130268</v>
      </c>
      <c r="O93" s="9">
        <f t="shared" si="4"/>
        <v>9424503.7345347889</v>
      </c>
      <c r="P93" s="9">
        <f t="shared" si="4"/>
        <v>9465356.0622730646</v>
      </c>
      <c r="Q93" s="9">
        <f t="shared" si="4"/>
        <v>10138789.209357027</v>
      </c>
      <c r="R93" s="9">
        <f t="shared" si="4"/>
        <v>11061462.20096444</v>
      </c>
      <c r="S93" s="9">
        <f t="shared" si="4"/>
        <v>11669104.19257185</v>
      </c>
      <c r="T93" s="9">
        <f t="shared" si="4"/>
        <v>13747241.725257177</v>
      </c>
      <c r="U93" s="9">
        <f t="shared" si="4"/>
        <v>14723595.324640689</v>
      </c>
      <c r="V93" s="9">
        <f t="shared" si="4"/>
        <v>15722619.150295001</v>
      </c>
      <c r="W93" s="9">
        <f t="shared" si="4"/>
        <v>15627756.0375</v>
      </c>
      <c r="X93" s="9">
        <f t="shared" si="4"/>
        <v>14127756.0375</v>
      </c>
      <c r="Y93" s="9">
        <f t="shared" si="4"/>
        <v>9878858.398037063</v>
      </c>
      <c r="Z93" s="9">
        <f t="shared" si="4"/>
        <v>8395697.0616700798</v>
      </c>
      <c r="AA93" s="9">
        <f>SUM(AA5,AA33,AA63)</f>
        <v>7561915.6671749996</v>
      </c>
      <c r="AB93" s="9">
        <f>SUM(AB5,AB33,AB63)</f>
        <v>6692460.1114499997</v>
      </c>
      <c r="AC93" s="9">
        <f t="shared" ref="AC93:AI93" si="5">SUM(AC5,AC33,AC63)</f>
        <v>6692460.1114499997</v>
      </c>
      <c r="AD93" s="9">
        <f t="shared" si="5"/>
        <v>5095234.2965289997</v>
      </c>
      <c r="AE93" s="9">
        <f t="shared" si="5"/>
        <v>4495235.2965289997</v>
      </c>
      <c r="AF93" s="9">
        <f t="shared" si="5"/>
        <v>3599695.0741322502</v>
      </c>
      <c r="AG93" s="9">
        <f t="shared" si="5"/>
        <v>1274984.8851000501</v>
      </c>
      <c r="AH93" s="9">
        <f t="shared" si="5"/>
        <v>1124984.8851000501</v>
      </c>
      <c r="AI93" s="9">
        <f t="shared" si="5"/>
        <v>555579.65544715011</v>
      </c>
      <c r="AJ93" s="9">
        <f>SUM(AJ5,AJ33,AJ63)</f>
        <v>570133.65544715</v>
      </c>
    </row>
    <row r="94" spans="1:36" x14ac:dyDescent="0.35">
      <c r="A94" t="s">
        <v>47</v>
      </c>
      <c r="B94" s="2">
        <f>SUM($B95:B95)</f>
        <v>0</v>
      </c>
      <c r="C94" s="13">
        <f>C6+C34+C64</f>
        <v>0</v>
      </c>
      <c r="D94" s="13">
        <f t="shared" ref="D94:AA94" si="6">D6+D34+D64</f>
        <v>274138.69</v>
      </c>
      <c r="E94" s="13">
        <f t="shared" si="6"/>
        <v>1355997.8699999999</v>
      </c>
      <c r="F94" s="13">
        <f t="shared" si="6"/>
        <v>439473.95</v>
      </c>
      <c r="G94" s="13">
        <f t="shared" si="6"/>
        <v>4051443.1</v>
      </c>
      <c r="H94" s="13">
        <f t="shared" si="6"/>
        <v>317236</v>
      </c>
      <c r="I94" s="13">
        <f t="shared" si="6"/>
        <v>346652.92</v>
      </c>
      <c r="J94" s="13">
        <f t="shared" si="6"/>
        <v>393251.51</v>
      </c>
      <c r="K94" s="13">
        <f t="shared" si="6"/>
        <v>1084981.7</v>
      </c>
      <c r="L94" s="13">
        <f t="shared" si="6"/>
        <v>1134493.3299999998</v>
      </c>
      <c r="M94" s="13">
        <f t="shared" si="6"/>
        <v>1265968.7599999998</v>
      </c>
      <c r="N94" s="13">
        <f t="shared" si="6"/>
        <v>1265968.7599999998</v>
      </c>
      <c r="O94" s="13">
        <f t="shared" si="6"/>
        <v>1265968.7599999998</v>
      </c>
      <c r="P94" s="13">
        <f t="shared" si="6"/>
        <v>1265968.7599999998</v>
      </c>
      <c r="Q94" s="13">
        <f t="shared" si="6"/>
        <v>1265968.7599999998</v>
      </c>
      <c r="R94" s="13">
        <f t="shared" si="6"/>
        <v>1265968.7599999998</v>
      </c>
      <c r="S94" s="13">
        <f t="shared" si="6"/>
        <v>1265968.7599999998</v>
      </c>
      <c r="T94" s="13">
        <f t="shared" si="6"/>
        <v>1265968.7599999998</v>
      </c>
      <c r="U94" s="13">
        <f t="shared" si="6"/>
        <v>1265968.7599999998</v>
      </c>
      <c r="V94" s="13">
        <f t="shared" si="6"/>
        <v>1265968.7599999998</v>
      </c>
      <c r="W94" s="13">
        <f t="shared" si="6"/>
        <v>1265968.7599999998</v>
      </c>
      <c r="X94" s="13">
        <f t="shared" si="6"/>
        <v>1265968.7599999998</v>
      </c>
      <c r="Y94" s="13">
        <f t="shared" si="6"/>
        <v>1265968.7599999998</v>
      </c>
      <c r="Z94" s="13">
        <f t="shared" si="6"/>
        <v>1265968.7599999998</v>
      </c>
      <c r="AA94" s="13">
        <f t="shared" si="6"/>
        <v>1265968.7599999998</v>
      </c>
      <c r="AB94" s="13">
        <f t="shared" ref="AB94:AJ94" si="7">AB6+AB34+AB64</f>
        <v>1265968.7599999998</v>
      </c>
      <c r="AC94" s="13">
        <f t="shared" si="7"/>
        <v>1265968.7599999998</v>
      </c>
      <c r="AD94" s="13">
        <f t="shared" si="7"/>
        <v>1265968.7599999998</v>
      </c>
      <c r="AE94" s="13">
        <f t="shared" si="7"/>
        <v>1265968.7599999998</v>
      </c>
      <c r="AF94" s="13">
        <f t="shared" si="7"/>
        <v>1265968.7599999998</v>
      </c>
      <c r="AG94" s="13">
        <f t="shared" si="7"/>
        <v>1265968.7599999998</v>
      </c>
      <c r="AH94" s="13">
        <f t="shared" si="7"/>
        <v>1265968.7599999998</v>
      </c>
      <c r="AI94" s="13">
        <f t="shared" si="7"/>
        <v>1265968.7599999998</v>
      </c>
      <c r="AJ94" s="13">
        <f t="shared" si="7"/>
        <v>1265968.7599999998</v>
      </c>
    </row>
    <row r="95" spans="1:36" ht="29" x14ac:dyDescent="0.35">
      <c r="A95" s="12" t="s">
        <v>48</v>
      </c>
      <c r="B95" s="7">
        <v>0</v>
      </c>
      <c r="C95" s="9">
        <f>SUM(C65,C35,C7)</f>
        <v>0</v>
      </c>
      <c r="D95" s="9">
        <f t="shared" ref="D95:Z95" si="8">SUM(D65,D35,D7)</f>
        <v>274138.69</v>
      </c>
      <c r="E95" s="9">
        <f t="shared" si="8"/>
        <v>1355997.8699999999</v>
      </c>
      <c r="F95" s="9">
        <f t="shared" si="8"/>
        <v>439473.95</v>
      </c>
      <c r="G95" s="9">
        <f t="shared" si="8"/>
        <v>4055479.3699999996</v>
      </c>
      <c r="H95" s="9">
        <f t="shared" si="8"/>
        <v>1081182.05</v>
      </c>
      <c r="I95" s="9">
        <f t="shared" si="8"/>
        <v>1043457.0700000001</v>
      </c>
      <c r="J95" s="9">
        <f t="shared" si="8"/>
        <v>87687.56</v>
      </c>
      <c r="K95" s="9">
        <f t="shared" si="8"/>
        <v>4085732.29</v>
      </c>
      <c r="L95" s="9">
        <f t="shared" si="8"/>
        <v>934247.89</v>
      </c>
      <c r="M95" s="9">
        <f t="shared" si="8"/>
        <v>2683770.98</v>
      </c>
      <c r="N95" s="9">
        <f t="shared" si="8"/>
        <v>0</v>
      </c>
      <c r="O95" s="9">
        <f t="shared" si="8"/>
        <v>0</v>
      </c>
      <c r="P95" s="9">
        <f t="shared" si="8"/>
        <v>0</v>
      </c>
      <c r="Q95" s="9">
        <f t="shared" si="8"/>
        <v>0</v>
      </c>
      <c r="R95" s="9">
        <f t="shared" si="8"/>
        <v>0</v>
      </c>
      <c r="S95" s="9">
        <f t="shared" si="8"/>
        <v>0</v>
      </c>
      <c r="T95" s="9">
        <f t="shared" si="8"/>
        <v>0</v>
      </c>
      <c r="U95" s="9">
        <f t="shared" si="8"/>
        <v>0</v>
      </c>
      <c r="V95" s="9">
        <f t="shared" si="8"/>
        <v>0</v>
      </c>
      <c r="W95" s="9">
        <f t="shared" si="8"/>
        <v>0</v>
      </c>
      <c r="X95" s="9">
        <f t="shared" si="8"/>
        <v>0</v>
      </c>
      <c r="Y95" s="9">
        <f t="shared" si="8"/>
        <v>0</v>
      </c>
      <c r="Z95" s="9">
        <f t="shared" si="8"/>
        <v>0</v>
      </c>
      <c r="AA95" s="9"/>
      <c r="AB95" s="9"/>
      <c r="AC95" s="9"/>
      <c r="AD95" s="9"/>
      <c r="AE95" s="9"/>
      <c r="AF95" s="9"/>
      <c r="AG95" s="9"/>
      <c r="AH95" s="9"/>
      <c r="AI95" s="9"/>
      <c r="AJ95" s="9"/>
    </row>
  </sheetData>
  <pageMargins left="0.25" right="0.25" top="0.75" bottom="0.75" header="0.3" footer="0.3"/>
  <pageSetup paperSize="5" scale="35" fitToHeight="0" orientation="landscape" r:id="rId1"/>
  <rowBreaks count="1" manualBreakCount="1">
    <brk id="8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34BF68-8154-4BF9-B797-4D6573384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74C7A5-88CC-4158-9411-8B35751A7669}">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Fiorella, Joy</cp:lastModifiedBy>
  <cp:revision/>
  <dcterms:created xsi:type="dcterms:W3CDTF">2012-04-19T15:15:44Z</dcterms:created>
  <dcterms:modified xsi:type="dcterms:W3CDTF">2023-01-25T21:02:31Z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