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ncemjfhqfs01\home$\awaring\DRGR\QPR\2023 Q2\"/>
    </mc:Choice>
  </mc:AlternateContent>
  <xr:revisionPtr revIDLastSave="0" documentId="8_{F64EE837-2A1B-48AC-A5CF-B3A035249F73}" xr6:coauthVersionLast="47" xr6:coauthVersionMax="47" xr10:uidLastSave="{00000000-0000-0000-0000-000000000000}"/>
  <bookViews>
    <workbookView xWindow="-120" yWindow="-120" windowWidth="29040" windowHeight="15840"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1" i="6" l="1"/>
  <c r="E31" i="6"/>
  <c r="F31" i="6"/>
  <c r="G31" i="6"/>
  <c r="H31" i="6"/>
  <c r="I31" i="6"/>
  <c r="J31" i="6"/>
  <c r="K31" i="6"/>
  <c r="L31" i="6"/>
  <c r="M31" i="6"/>
  <c r="N31" i="6"/>
  <c r="O31" i="6"/>
  <c r="P31" i="6"/>
  <c r="Q31" i="6"/>
  <c r="R31" i="6"/>
  <c r="S31" i="6"/>
  <c r="T31" i="6"/>
  <c r="U31" i="6"/>
  <c r="V31" i="6"/>
  <c r="W31" i="6"/>
  <c r="X31" i="6"/>
  <c r="Y31" i="6"/>
  <c r="B31" i="6"/>
  <c r="B28" i="6"/>
  <c r="C28" i="6"/>
  <c r="D28" i="6"/>
  <c r="E28" i="6"/>
  <c r="F28" i="6"/>
  <c r="G28" i="6"/>
  <c r="H28" i="6"/>
  <c r="I28" i="6"/>
  <c r="J28" i="6"/>
  <c r="K28" i="6"/>
  <c r="L28" i="6"/>
  <c r="M28" i="6"/>
  <c r="N28" i="6"/>
  <c r="O28" i="6"/>
  <c r="P28" i="6"/>
  <c r="Q28" i="6"/>
  <c r="R28" i="6"/>
  <c r="S28" i="6"/>
  <c r="T28" i="6"/>
  <c r="U28" i="6"/>
  <c r="V28" i="6"/>
  <c r="W28" i="6"/>
  <c r="X28" i="6"/>
  <c r="Y28" i="6"/>
  <c r="A28" i="6"/>
  <c r="B5" i="6"/>
  <c r="H3" i="6"/>
  <c r="B2" i="6"/>
  <c r="C2" i="6"/>
  <c r="D2" i="6"/>
  <c r="E2" i="6"/>
  <c r="F2" i="6"/>
  <c r="G2" i="6"/>
  <c r="H2" i="6"/>
  <c r="I2" i="6"/>
  <c r="J2" i="6"/>
  <c r="K2" i="6"/>
  <c r="L2" i="6"/>
  <c r="M2" i="6"/>
  <c r="N2" i="6"/>
  <c r="O2" i="6"/>
  <c r="P2" i="6"/>
  <c r="Q2" i="6"/>
  <c r="R2" i="6"/>
  <c r="S2" i="6"/>
  <c r="T2" i="6"/>
  <c r="U2" i="6"/>
  <c r="V2" i="6"/>
  <c r="W2" i="6"/>
  <c r="X2" i="6"/>
  <c r="Y2" i="6"/>
  <c r="A2" i="6"/>
  <c r="B82" i="5"/>
  <c r="B84" i="5"/>
  <c r="C83" i="5"/>
  <c r="Z84" i="5"/>
  <c r="Z82" i="5"/>
  <c r="E84" i="5"/>
  <c r="F84" i="5"/>
  <c r="G84" i="5"/>
  <c r="H84" i="5"/>
  <c r="I84" i="5"/>
  <c r="J84" i="5"/>
  <c r="K84" i="5"/>
  <c r="L84" i="5"/>
  <c r="M84" i="5"/>
  <c r="N84" i="5"/>
  <c r="O84" i="5"/>
  <c r="P84" i="5"/>
  <c r="Q84" i="5"/>
  <c r="R84" i="5"/>
  <c r="S84" i="5"/>
  <c r="T84" i="5"/>
  <c r="U84" i="5"/>
  <c r="V84" i="5"/>
  <c r="W84" i="5"/>
  <c r="X84" i="5"/>
  <c r="Y84" i="5"/>
  <c r="G83" i="5" l="1"/>
  <c r="F83" i="5"/>
  <c r="D82" i="5" l="1"/>
  <c r="E82" i="5"/>
  <c r="F82" i="5"/>
  <c r="G82" i="5"/>
  <c r="H82" i="5"/>
  <c r="I82" i="5"/>
  <c r="J82" i="5"/>
  <c r="K82" i="5"/>
  <c r="L82" i="5"/>
  <c r="M82" i="5"/>
  <c r="C82" i="5"/>
  <c r="U82" i="5"/>
  <c r="V82" i="5"/>
  <c r="W82" i="5"/>
  <c r="X82" i="5"/>
  <c r="Y82" i="5"/>
  <c r="Q82" i="5"/>
  <c r="R82" i="5"/>
  <c r="S82" i="5"/>
  <c r="T82" i="5"/>
  <c r="N82" i="5"/>
  <c r="P82" i="5"/>
  <c r="O82" i="5" l="1"/>
  <c r="Z81" i="5" s="1"/>
  <c r="B24" i="8"/>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C31" i="6"/>
  <c r="D5" i="6"/>
  <c r="E5" i="6"/>
  <c r="F5" i="6"/>
  <c r="G5" i="6"/>
  <c r="H5" i="6"/>
  <c r="I5" i="6"/>
  <c r="J5" i="6"/>
  <c r="K5" i="6"/>
  <c r="L5" i="6"/>
  <c r="M5" i="6"/>
  <c r="N5" i="6"/>
  <c r="O5" i="6"/>
  <c r="P5" i="6"/>
  <c r="Q5" i="6"/>
  <c r="R5" i="6"/>
  <c r="S5" i="6"/>
  <c r="T5" i="6"/>
  <c r="U5" i="6"/>
  <c r="V5" i="6"/>
  <c r="W5" i="6"/>
  <c r="X5" i="6"/>
  <c r="Y5" i="6"/>
  <c r="C5" i="6"/>
  <c r="C3" i="6"/>
  <c r="D83" i="5"/>
  <c r="E83" i="5"/>
  <c r="D84" i="5"/>
  <c r="C84" i="5"/>
  <c r="Z83" i="5" s="1"/>
  <c r="B83" i="5"/>
  <c r="D3" i="6"/>
  <c r="B3" i="6"/>
  <c r="O29" i="6"/>
  <c r="C29" i="6"/>
  <c r="T29" i="6"/>
  <c r="D29" i="6"/>
  <c r="B29" i="6"/>
  <c r="Q29" i="6"/>
  <c r="Y29" i="6"/>
  <c r="J29" i="6"/>
  <c r="E3" i="6"/>
  <c r="I3" i="6"/>
  <c r="M3" i="6"/>
  <c r="Q3" i="6"/>
  <c r="U3" i="6"/>
  <c r="X3" i="6"/>
  <c r="L3" i="6"/>
  <c r="P3" i="6"/>
  <c r="T3" i="6"/>
  <c r="G3" i="6"/>
  <c r="K3" i="6"/>
  <c r="O3" i="6"/>
  <c r="S3" i="6"/>
  <c r="W3" i="6"/>
  <c r="F3" i="6"/>
  <c r="J3" i="6"/>
  <c r="N3" i="6"/>
  <c r="R3" i="6"/>
  <c r="V3" i="6"/>
  <c r="Y3" i="6"/>
  <c r="E29" i="6"/>
  <c r="H29" i="6"/>
  <c r="S29" i="6"/>
  <c r="R29" i="6"/>
  <c r="I29" i="6"/>
  <c r="X29" i="6"/>
  <c r="L29" i="6"/>
  <c r="G29" i="6"/>
  <c r="N29" i="6"/>
  <c r="U29" i="6"/>
  <c r="V29" i="6"/>
  <c r="M29" i="6"/>
  <c r="P29" i="6"/>
  <c r="K29" i="6"/>
  <c r="C81" i="5" l="1"/>
  <c r="Y81" i="5"/>
  <c r="K83" i="5"/>
  <c r="V83" i="5"/>
  <c r="M83" i="5"/>
  <c r="J83" i="5"/>
  <c r="F14" i="7"/>
  <c r="S83" i="5"/>
  <c r="N83" i="5"/>
  <c r="X81" i="5"/>
  <c r="M81" i="5"/>
  <c r="F81" i="5"/>
  <c r="E81" i="5"/>
  <c r="J81" i="5"/>
  <c r="W81" i="5"/>
  <c r="I83" i="5"/>
  <c r="H83" i="5"/>
  <c r="Q81" i="5"/>
  <c r="T83" i="5"/>
  <c r="N81"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V81" i="5"/>
  <c r="O83" i="5"/>
  <c r="R81" i="5"/>
  <c r="W83" i="5"/>
  <c r="D81" i="5"/>
  <c r="T81" i="5"/>
  <c r="U81" i="5"/>
  <c r="X83" i="5"/>
  <c r="L83" i="5"/>
  <c r="S81" i="5"/>
  <c r="O81" i="5"/>
  <c r="R83" i="5"/>
  <c r="Y83" i="5"/>
  <c r="B81" i="5"/>
  <c r="I81" i="5"/>
  <c r="K81" i="5"/>
  <c r="P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alcChain>
</file>

<file path=xl/sharedStrings.xml><?xml version="1.0" encoding="utf-8"?>
<sst xmlns="http://schemas.openxmlformats.org/spreadsheetml/2006/main" count="183" uniqueCount="86">
  <si>
    <t>Housing</t>
  </si>
  <si>
    <t>Projected Expenditures</t>
  </si>
  <si>
    <t>Quarterly Projection</t>
  </si>
  <si>
    <t>Actual Expenditure</t>
  </si>
  <si>
    <t>Actual Quarterly Expend (from QPRs)</t>
  </si>
  <si>
    <t>Planning &amp; Admin</t>
  </si>
  <si>
    <t>Total Expenditures</t>
  </si>
  <si>
    <t>Projected Units</t>
  </si>
  <si>
    <t>Actual Units</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</si>
  <si>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</si>
  <si>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</si>
  <si>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</si>
  <si>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</si>
  <si>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</si>
  <si>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</si>
  <si>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</si>
  <si>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</si>
  <si>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</si>
  <si>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</si>
  <si>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</si>
  <si>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</si>
  <si>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</si>
  <si>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</si>
  <si>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</si>
  <si>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</si>
  <si>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</si>
  <si>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</si>
  <si>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</si>
  <si>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</si>
  <si>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</si>
  <si>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</si>
  <si>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</si>
  <si>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</si>
  <si>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</si>
  <si>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</si>
  <si>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</si>
  <si>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</si>
  <si>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</si>
  <si>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</si>
  <si>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</si>
  <si>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</si>
  <si>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</si>
  <si>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</si>
  <si>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</si>
  <si>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</si>
  <si>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</si>
  <si>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</si>
  <si>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</si>
  <si>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</si>
  <si>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</si>
  <si>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</si>
  <si>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</si>
  <si>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</si>
  <si>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</si>
  <si>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</si>
  <si>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</si>
  <si>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</si>
  <si>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</si>
  <si>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</si>
  <si>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</si>
  <si>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</si>
  <si>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</si>
  <si>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</si>
  <si>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</si>
  <si>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</si>
  <si>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</si>
  <si>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</si>
  <si>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</si>
  <si>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</si>
  <si>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</si>
  <si>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</si>
  <si>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</si>
  <si>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</si>
  <si>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</si>
  <si>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</si>
  <si>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</si>
  <si>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</si>
  <si>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</si>
  <si>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</si>
  <si>
    <t>Affordable Housing Development Fund</t>
  </si>
  <si>
    <t>Affordable Housing Development Fund-Mitigation</t>
  </si>
  <si>
    <t># of affordable housing units (Quarterly Projection)</t>
  </si>
  <si>
    <t># of affordable housing units(Populated from QPR Reporting)</t>
  </si>
  <si>
    <t># of Properties (Quarterly Projection)</t>
  </si>
  <si>
    <t># of Properties (Populated from QPR Reporting)</t>
  </si>
  <si>
    <r>
      <rPr>
        <b/>
        <sz val="11"/>
        <color indexed="8"/>
        <rFont val="Calibri"/>
        <family val="2"/>
      </rPr>
      <t>State of North Carolina 
Community Development Block Grant – Disaster Recovery (CDBG-DR) Program for Tropical Storm Fred
Projections of Expenditures and Outcomes - as of Quarter Ending June 30, 2023</t>
    </r>
    <r>
      <rPr>
        <sz val="11"/>
        <color theme="1"/>
        <rFont val="Calibri"/>
        <family val="2"/>
        <scheme val="minor"/>
      </rPr>
      <t xml:space="preserve">
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</si>
</sst>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color indexed="8"/>
      <name val="Calibri"/>
      <family val="2"/>
    </font>
    <font>
      <sz val="8"/>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0" fillId="0" borderId="3" xfId="0"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Proj'!$B$3:$Y$3</c:f>
              <c:numCache>
                <c:formatCode>"$"#,##0</c:formatCode>
                <c:ptCount val="24"/>
                <c:pt idx="0">
                  <c:v>238400</c:v>
                </c:pt>
                <c:pt idx="1">
                  <c:v>238400</c:v>
                </c:pt>
                <c:pt idx="2">
                  <c:v>238400</c:v>
                </c:pt>
                <c:pt idx="3">
                  <c:v>238400</c:v>
                </c:pt>
                <c:pt idx="4">
                  <c:v>238400</c:v>
                </c:pt>
                <c:pt idx="5">
                  <c:v>238400</c:v>
                </c:pt>
                <c:pt idx="6">
                  <c:v>238400</c:v>
                </c:pt>
                <c:pt idx="7">
                  <c:v>238400</c:v>
                </c:pt>
                <c:pt idx="8">
                  <c:v>238400</c:v>
                </c:pt>
                <c:pt idx="9">
                  <c:v>238400</c:v>
                </c:pt>
                <c:pt idx="10">
                  <c:v>238400</c:v>
                </c:pt>
                <c:pt idx="11">
                  <c:v>238400</c:v>
                </c:pt>
                <c:pt idx="12">
                  <c:v>238400</c:v>
                </c:pt>
                <c:pt idx="13">
                  <c:v>238400</c:v>
                </c:pt>
                <c:pt idx="14">
                  <c:v>238400</c:v>
                </c:pt>
                <c:pt idx="15">
                  <c:v>238400</c:v>
                </c:pt>
                <c:pt idx="16">
                  <c:v>238400</c:v>
                </c:pt>
                <c:pt idx="17">
                  <c:v>238400</c:v>
                </c:pt>
                <c:pt idx="18">
                  <c:v>238400</c:v>
                </c:pt>
                <c:pt idx="19">
                  <c:v>238400</c:v>
                </c:pt>
                <c:pt idx="20">
                  <c:v>238400</c:v>
                </c:pt>
                <c:pt idx="21">
                  <c:v>238400</c:v>
                </c:pt>
                <c:pt idx="22">
                  <c:v>238400</c:v>
                </c:pt>
                <c:pt idx="23">
                  <c:v>238400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Proj'!$B$5:$Y$5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Proj'!$B$29:$Y$29</c:f>
              <c:numCache>
                <c:formatCode>"$"#,##0</c:formatCode>
                <c:ptCount val="24"/>
                <c:pt idx="0">
                  <c:v>41600</c:v>
                </c:pt>
                <c:pt idx="1">
                  <c:v>41600</c:v>
                </c:pt>
                <c:pt idx="2">
                  <c:v>41600</c:v>
                </c:pt>
                <c:pt idx="3">
                  <c:v>41600</c:v>
                </c:pt>
                <c:pt idx="4">
                  <c:v>41600</c:v>
                </c:pt>
                <c:pt idx="5">
                  <c:v>41600</c:v>
                </c:pt>
                <c:pt idx="6">
                  <c:v>41600</c:v>
                </c:pt>
                <c:pt idx="7">
                  <c:v>41600</c:v>
                </c:pt>
                <c:pt idx="8">
                  <c:v>41600</c:v>
                </c:pt>
                <c:pt idx="9">
                  <c:v>41600</c:v>
                </c:pt>
                <c:pt idx="10">
                  <c:v>41600</c:v>
                </c:pt>
                <c:pt idx="11">
                  <c:v>41600</c:v>
                </c:pt>
                <c:pt idx="12">
                  <c:v>41600</c:v>
                </c:pt>
                <c:pt idx="13">
                  <c:v>41600</c:v>
                </c:pt>
                <c:pt idx="14">
                  <c:v>41600</c:v>
                </c:pt>
                <c:pt idx="15">
                  <c:v>41600</c:v>
                </c:pt>
                <c:pt idx="16">
                  <c:v>41600</c:v>
                </c:pt>
                <c:pt idx="17">
                  <c:v>41600</c:v>
                </c:pt>
                <c:pt idx="18">
                  <c:v>41600</c:v>
                </c:pt>
                <c:pt idx="19">
                  <c:v>41600</c:v>
                </c:pt>
                <c:pt idx="20">
                  <c:v>41600</c:v>
                </c:pt>
                <c:pt idx="21">
                  <c:v>41600</c:v>
                </c:pt>
                <c:pt idx="22">
                  <c:v>41600</c:v>
                </c:pt>
                <c:pt idx="23">
                  <c:v>41600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Proj'!$B$31:$Y$31</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Proj'!$B$53:$Y$53</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Proj'!$B$54:$Y$54</c:f>
              <c:numCache>
                <c:formatCode>"$"#,##0</c:formatCode>
                <c:ptCount val="24"/>
                <c:pt idx="0">
                  <c:v>39000</c:v>
                </c:pt>
                <c:pt idx="1">
                  <c:v>39000</c:v>
                </c:pt>
                <c:pt idx="2">
                  <c:v>39000</c:v>
                </c:pt>
                <c:pt idx="3">
                  <c:v>39000</c:v>
                </c:pt>
                <c:pt idx="4">
                  <c:v>39000</c:v>
                </c:pt>
                <c:pt idx="5">
                  <c:v>39000</c:v>
                </c:pt>
                <c:pt idx="6">
                  <c:v>39000</c:v>
                </c:pt>
                <c:pt idx="7">
                  <c:v>39000</c:v>
                </c:pt>
                <c:pt idx="8">
                  <c:v>39000</c:v>
                </c:pt>
                <c:pt idx="9">
                  <c:v>39000</c:v>
                </c:pt>
                <c:pt idx="10">
                  <c:v>39000</c:v>
                </c:pt>
                <c:pt idx="11">
                  <c:v>39000</c:v>
                </c:pt>
                <c:pt idx="12">
                  <c:v>39000</c:v>
                </c:pt>
                <c:pt idx="13">
                  <c:v>39000</c:v>
                </c:pt>
                <c:pt idx="14">
                  <c:v>39000</c:v>
                </c:pt>
                <c:pt idx="15">
                  <c:v>39000</c:v>
                </c:pt>
                <c:pt idx="16">
                  <c:v>39000</c:v>
                </c:pt>
                <c:pt idx="17">
                  <c:v>39000</c:v>
                </c:pt>
                <c:pt idx="18">
                  <c:v>39000</c:v>
                </c:pt>
                <c:pt idx="19">
                  <c:v>39000</c:v>
                </c:pt>
                <c:pt idx="20">
                  <c:v>39000</c:v>
                </c:pt>
                <c:pt idx="21">
                  <c:v>39000</c:v>
                </c:pt>
                <c:pt idx="22">
                  <c:v>39000</c:v>
                </c:pt>
                <c:pt idx="23">
                  <c:v>39000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numRef>
              <c:f>'Financial Proj'!$B$53:$Y$53</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Proj'!$B$56:$Y$56</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numRef>
              <c:f>'Financial Proj'!$B$80:$Y$80</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Proj'!$B$81:$Y$81</c:f>
              <c:numCache>
                <c:formatCode>"$"#,##0</c:formatCode>
                <c:ptCount val="24"/>
                <c:pt idx="0">
                  <c:v>319000</c:v>
                </c:pt>
                <c:pt idx="1">
                  <c:v>638000</c:v>
                </c:pt>
                <c:pt idx="2">
                  <c:v>957000</c:v>
                </c:pt>
                <c:pt idx="3">
                  <c:v>1276000</c:v>
                </c:pt>
                <c:pt idx="4">
                  <c:v>1595000</c:v>
                </c:pt>
                <c:pt idx="5">
                  <c:v>1914000</c:v>
                </c:pt>
                <c:pt idx="6">
                  <c:v>2233000</c:v>
                </c:pt>
                <c:pt idx="7">
                  <c:v>2552000</c:v>
                </c:pt>
                <c:pt idx="8">
                  <c:v>2871000</c:v>
                </c:pt>
                <c:pt idx="9">
                  <c:v>3190000</c:v>
                </c:pt>
                <c:pt idx="10">
                  <c:v>3509000</c:v>
                </c:pt>
                <c:pt idx="11">
                  <c:v>3828000</c:v>
                </c:pt>
                <c:pt idx="12">
                  <c:v>4147000</c:v>
                </c:pt>
                <c:pt idx="13">
                  <c:v>4466000</c:v>
                </c:pt>
                <c:pt idx="14">
                  <c:v>4785000</c:v>
                </c:pt>
                <c:pt idx="15">
                  <c:v>5104000</c:v>
                </c:pt>
                <c:pt idx="16">
                  <c:v>5423000</c:v>
                </c:pt>
                <c:pt idx="17">
                  <c:v>5742000</c:v>
                </c:pt>
                <c:pt idx="18">
                  <c:v>6061000</c:v>
                </c:pt>
                <c:pt idx="19">
                  <c:v>6380000</c:v>
                </c:pt>
                <c:pt idx="20">
                  <c:v>6699000</c:v>
                </c:pt>
                <c:pt idx="21">
                  <c:v>7018000</c:v>
                </c:pt>
                <c:pt idx="22">
                  <c:v>7337000</c:v>
                </c:pt>
                <c:pt idx="23">
                  <c:v>7656000</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numRef>
              <c:f>'Financial Proj'!$B$80:$Y$80</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'Financial Proj'!$B$83:$Y$83</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Proj'!$B$3:$Y$3</c:f>
              <c:numCache>
                <c:formatCode>General</c:formatCode>
                <c:ptCount val="24"/>
                <c:pt idx="0">
                  <c:v>0</c:v>
                </c:pt>
                <c:pt idx="1">
                  <c:v>0</c:v>
                </c:pt>
                <c:pt idx="2">
                  <c:v>0</c:v>
                </c:pt>
                <c:pt idx="3">
                  <c:v>0</c:v>
                </c:pt>
                <c:pt idx="4">
                  <c:v>0</c:v>
                </c:pt>
                <c:pt idx="5">
                  <c:v>0</c:v>
                </c:pt>
                <c:pt idx="6">
                  <c:v>12</c:v>
                </c:pt>
                <c:pt idx="7">
                  <c:v>12</c:v>
                </c:pt>
                <c:pt idx="8">
                  <c:v>12</c:v>
                </c:pt>
                <c:pt idx="9">
                  <c:v>12</c:v>
                </c:pt>
                <c:pt idx="10">
                  <c:v>12</c:v>
                </c:pt>
                <c:pt idx="11">
                  <c:v>24</c:v>
                </c:pt>
                <c:pt idx="12">
                  <c:v>24</c:v>
                </c:pt>
                <c:pt idx="13">
                  <c:v>24</c:v>
                </c:pt>
                <c:pt idx="14">
                  <c:v>24</c:v>
                </c:pt>
                <c:pt idx="15">
                  <c:v>24</c:v>
                </c:pt>
                <c:pt idx="16">
                  <c:v>24</c:v>
                </c:pt>
                <c:pt idx="17">
                  <c:v>24</c:v>
                </c:pt>
                <c:pt idx="18">
                  <c:v>35</c:v>
                </c:pt>
                <c:pt idx="19">
                  <c:v>35</c:v>
                </c:pt>
                <c:pt idx="20">
                  <c:v>35</c:v>
                </c:pt>
                <c:pt idx="21">
                  <c:v>35</c:v>
                </c:pt>
                <c:pt idx="22">
                  <c:v>35</c:v>
                </c:pt>
                <c:pt idx="23">
                  <c:v>35</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Proj'!$B$2:$Y$2</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numRef>
              <c:f>'Performance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Proj'!$B$29:$Y$29</c:f>
              <c:numCache>
                <c:formatCode>#,##0</c:formatCode>
                <c:ptCount val="24"/>
                <c:pt idx="0">
                  <c:v>0</c:v>
                </c:pt>
                <c:pt idx="1">
                  <c:v>0</c:v>
                </c:pt>
                <c:pt idx="2">
                  <c:v>0</c:v>
                </c:pt>
                <c:pt idx="3">
                  <c:v>0</c:v>
                </c:pt>
                <c:pt idx="4">
                  <c:v>0</c:v>
                </c:pt>
                <c:pt idx="5">
                  <c:v>0</c:v>
                </c:pt>
                <c:pt idx="6">
                  <c:v>12</c:v>
                </c:pt>
                <c:pt idx="7">
                  <c:v>12</c:v>
                </c:pt>
                <c:pt idx="8">
                  <c:v>12</c:v>
                </c:pt>
                <c:pt idx="9">
                  <c:v>12</c:v>
                </c:pt>
                <c:pt idx="10">
                  <c:v>12</c:v>
                </c:pt>
                <c:pt idx="11">
                  <c:v>24</c:v>
                </c:pt>
                <c:pt idx="12">
                  <c:v>24</c:v>
                </c:pt>
                <c:pt idx="13">
                  <c:v>24</c:v>
                </c:pt>
                <c:pt idx="14">
                  <c:v>24</c:v>
                </c:pt>
                <c:pt idx="15">
                  <c:v>24</c:v>
                </c:pt>
                <c:pt idx="16">
                  <c:v>24</c:v>
                </c:pt>
                <c:pt idx="17">
                  <c:v>24</c:v>
                </c:pt>
                <c:pt idx="18">
                  <c:v>35</c:v>
                </c:pt>
                <c:pt idx="19">
                  <c:v>35</c:v>
                </c:pt>
                <c:pt idx="20">
                  <c:v>35</c:v>
                </c:pt>
                <c:pt idx="21">
                  <c:v>35</c:v>
                </c:pt>
                <c:pt idx="22">
                  <c:v>35</c:v>
                </c:pt>
                <c:pt idx="23">
                  <c:v>35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numRef>
              <c:f>'Performance Proj'!$B$28:$Y$28</c:f>
              <c:numCache>
                <c:formatCode>m/d/yyyy</c:formatCode>
                <c:ptCount val="24"/>
                <c:pt idx="0">
                  <c:v>45017</c:v>
                </c:pt>
                <c:pt idx="1">
                  <c:v>45108</c:v>
                </c:pt>
                <c:pt idx="2">
                  <c:v>45200</c:v>
                </c:pt>
                <c:pt idx="3">
                  <c:v>45292</c:v>
                </c:pt>
                <c:pt idx="4">
                  <c:v>45383</c:v>
                </c:pt>
                <c:pt idx="5">
                  <c:v>45474</c:v>
                </c:pt>
                <c:pt idx="6">
                  <c:v>45566</c:v>
                </c:pt>
                <c:pt idx="7">
                  <c:v>45658</c:v>
                </c:pt>
                <c:pt idx="8">
                  <c:v>45748</c:v>
                </c:pt>
                <c:pt idx="9">
                  <c:v>45839</c:v>
                </c:pt>
                <c:pt idx="10">
                  <c:v>45931</c:v>
                </c:pt>
                <c:pt idx="11">
                  <c:v>46023</c:v>
                </c:pt>
                <c:pt idx="12">
                  <c:v>46113</c:v>
                </c:pt>
                <c:pt idx="13">
                  <c:v>46204</c:v>
                </c:pt>
                <c:pt idx="14">
                  <c:v>46296</c:v>
                </c:pt>
                <c:pt idx="15">
                  <c:v>46388</c:v>
                </c:pt>
                <c:pt idx="16">
                  <c:v>46478</c:v>
                </c:pt>
                <c:pt idx="17">
                  <c:v>46569</c:v>
                </c:pt>
                <c:pt idx="18">
                  <c:v>46661</c:v>
                </c:pt>
                <c:pt idx="19">
                  <c:v>46753</c:v>
                </c:pt>
                <c:pt idx="20">
                  <c:v>46844</c:v>
                </c:pt>
                <c:pt idx="21">
                  <c:v>46935</c:v>
                </c:pt>
                <c:pt idx="22">
                  <c:v>47027</c:v>
                </c:pt>
                <c:pt idx="23">
                  <c:v>47119</c:v>
                </c:pt>
              </c:numCache>
            </c:numRef>
          </c:cat>
          <c:val>
            <c:numRef>
              <c:f>'Performance Proj'!$B$31:$Y$31</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28136</xdr:rowOff>
    </xdr:from>
    <xdr:to>
      <xdr:col>4</xdr:col>
      <xdr:colOff>600222</xdr:colOff>
      <xdr:row>25</xdr:row>
      <xdr:rowOff>58616</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4</xdr:col>
      <xdr:colOff>175846</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58</xdr:row>
      <xdr:rowOff>35169</xdr:rowOff>
    </xdr:from>
    <xdr:to>
      <xdr:col>4</xdr:col>
      <xdr:colOff>375139</xdr:colOff>
      <xdr:row>76</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5</xdr:col>
      <xdr:colOff>274320</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2</xdr:col>
      <xdr:colOff>518160</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33</xdr:row>
      <xdr:rowOff>15240</xdr:rowOff>
    </xdr:from>
    <xdr:to>
      <xdr:col>2</xdr:col>
      <xdr:colOff>541020</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tabSelected="1" view="pageBreakPreview" zoomScaleNormal="100" zoomScaleSheetLayoutView="100" workbookViewId="0">
      <selection activeCell="B2" sqref="B2:O2"/>
    </sheetView>
  </sheetViews>
  <sheetFormatPr defaultRowHeight="15" x14ac:dyDescent="0.25"/>
  <sheetData>
    <row r="1" spans="2:15" ht="15.75" thickBot="1" x14ac:dyDescent="0.3"/>
    <row r="2" spans="2:15" ht="313.89999999999998" customHeight="1" thickBot="1" x14ac:dyDescent="0.3">
      <c r="B2" s="43" t="s">
        <v>85</v>
      </c>
      <c r="C2" s="44"/>
      <c r="D2" s="44"/>
      <c r="E2" s="44"/>
      <c r="F2" s="44"/>
      <c r="G2" s="44"/>
      <c r="H2" s="44"/>
      <c r="I2" s="44"/>
      <c r="J2" s="44"/>
      <c r="K2" s="44"/>
      <c r="L2" s="44"/>
      <c r="M2" s="44"/>
      <c r="N2" s="44"/>
      <c r="O2" s="45"/>
    </row>
    <row r="3" spans="2:15" x14ac:dyDescent="0.25">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view="pageBreakPreview" topLeftCell="A79" zoomScale="130" zoomScaleNormal="70" zoomScaleSheetLayoutView="130" workbookViewId="0">
      <selection activeCell="C84" sqref="C84"/>
    </sheetView>
  </sheetViews>
  <sheetFormatPr defaultRowHeight="15" x14ac:dyDescent="0.25"/>
  <cols>
    <col min="1" max="1" width="47.28515625" customWidth="1"/>
    <col min="2" max="2" width="17.85546875" customWidth="1"/>
    <col min="3" max="3" width="16.42578125" customWidth="1"/>
    <col min="4" max="4" width="17.140625" bestFit="1" customWidth="1"/>
    <col min="5" max="6" width="15.7109375" bestFit="1" customWidth="1"/>
    <col min="7" max="7" width="16.7109375" bestFit="1" customWidth="1"/>
    <col min="8" max="8" width="15.42578125" customWidth="1"/>
    <col min="9"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6" s="21" customForma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x14ac:dyDescent="0.25">
      <c r="A2" s="26" t="s">
        <v>79</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x14ac:dyDescent="0.25">
      <c r="A3" s="28" t="s">
        <v>1</v>
      </c>
      <c r="B3" s="29">
        <v>238400</v>
      </c>
      <c r="C3" s="29">
        <v>238400</v>
      </c>
      <c r="D3" s="29">
        <v>238400</v>
      </c>
      <c r="E3" s="29">
        <v>238400</v>
      </c>
      <c r="F3" s="29">
        <v>238400</v>
      </c>
      <c r="G3" s="29">
        <v>238400</v>
      </c>
      <c r="H3" s="29">
        <v>238400</v>
      </c>
      <c r="I3" s="29">
        <v>238400</v>
      </c>
      <c r="J3" s="29">
        <v>238400</v>
      </c>
      <c r="K3" s="29">
        <v>238400</v>
      </c>
      <c r="L3" s="29">
        <v>238400</v>
      </c>
      <c r="M3" s="29">
        <v>238400</v>
      </c>
      <c r="N3" s="29">
        <v>238400</v>
      </c>
      <c r="O3" s="29">
        <v>238400</v>
      </c>
      <c r="P3" s="29">
        <v>238400</v>
      </c>
      <c r="Q3" s="29">
        <v>238400</v>
      </c>
      <c r="R3" s="29">
        <v>238400</v>
      </c>
      <c r="S3" s="29">
        <v>238400</v>
      </c>
      <c r="T3" s="29">
        <v>238400</v>
      </c>
      <c r="U3" s="29">
        <v>238400</v>
      </c>
      <c r="V3" s="29">
        <v>238400</v>
      </c>
      <c r="W3" s="29">
        <v>238400</v>
      </c>
      <c r="X3" s="29">
        <v>238400</v>
      </c>
      <c r="Y3" s="29">
        <v>238400</v>
      </c>
      <c r="Z3" s="29">
        <v>238400</v>
      </c>
    </row>
    <row r="4" spans="1:26" x14ac:dyDescent="0.25">
      <c r="A4" s="28" t="s">
        <v>2</v>
      </c>
      <c r="B4" s="30">
        <v>238400</v>
      </c>
      <c r="C4" s="30">
        <v>238400</v>
      </c>
      <c r="D4" s="30">
        <v>238400</v>
      </c>
      <c r="E4" s="30">
        <v>238400</v>
      </c>
      <c r="F4" s="30">
        <v>238400</v>
      </c>
      <c r="G4" s="30">
        <v>238400</v>
      </c>
      <c r="H4" s="30">
        <v>238400</v>
      </c>
      <c r="I4" s="30">
        <v>238400</v>
      </c>
      <c r="J4" s="30">
        <v>238400</v>
      </c>
      <c r="K4" s="30">
        <v>238400</v>
      </c>
      <c r="L4" s="30">
        <v>238400</v>
      </c>
      <c r="M4" s="30">
        <v>238400</v>
      </c>
      <c r="N4" s="30">
        <v>238400</v>
      </c>
      <c r="O4" s="30">
        <v>238400</v>
      </c>
      <c r="P4" s="30">
        <v>238400</v>
      </c>
      <c r="Q4" s="30">
        <v>238400</v>
      </c>
      <c r="R4" s="30">
        <v>238400</v>
      </c>
      <c r="S4" s="30">
        <v>238400</v>
      </c>
      <c r="T4" s="30">
        <v>238400</v>
      </c>
      <c r="U4" s="30">
        <v>238400</v>
      </c>
      <c r="V4" s="30">
        <v>238400</v>
      </c>
      <c r="W4" s="30">
        <v>238400</v>
      </c>
      <c r="X4" s="30">
        <v>238400</v>
      </c>
      <c r="Y4" s="30">
        <v>238400</v>
      </c>
      <c r="Z4" s="30">
        <v>238400</v>
      </c>
    </row>
    <row r="5" spans="1:26" x14ac:dyDescent="0.25">
      <c r="A5" s="28" t="s">
        <v>3</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x14ac:dyDescent="0.25">
      <c r="A6" s="31" t="s">
        <v>4</v>
      </c>
      <c r="B6" s="25">
        <v>0</v>
      </c>
      <c r="C6" s="25"/>
      <c r="D6" s="25"/>
      <c r="E6" s="25"/>
      <c r="F6" s="25"/>
      <c r="G6" s="25"/>
      <c r="H6" s="25"/>
      <c r="I6" s="25"/>
      <c r="J6" s="25"/>
      <c r="K6" s="25"/>
      <c r="L6" s="25"/>
      <c r="M6" s="25"/>
      <c r="N6" s="25"/>
      <c r="O6" s="25"/>
      <c r="P6" s="25"/>
      <c r="Q6" s="25"/>
      <c r="R6" s="25"/>
      <c r="S6" s="25"/>
      <c r="T6" s="25"/>
      <c r="U6" s="25"/>
      <c r="V6" s="25"/>
      <c r="W6" s="25"/>
      <c r="X6" s="25"/>
      <c r="Y6" s="25"/>
      <c r="Z6" s="25"/>
    </row>
    <row r="8" spans="1:26" x14ac:dyDescent="0.25">
      <c r="G8" s="15"/>
      <c r="W8" s="2"/>
    </row>
    <row r="9" spans="1:26" x14ac:dyDescent="0.25">
      <c r="G9" s="15"/>
      <c r="W9" s="2"/>
      <c r="Y9" s="2"/>
    </row>
    <row r="10" spans="1:26" x14ac:dyDescent="0.25">
      <c r="G10" s="15"/>
      <c r="W10" s="2"/>
    </row>
    <row r="11" spans="1:26" x14ac:dyDescent="0.25">
      <c r="G11" s="15"/>
      <c r="H11" s="2"/>
      <c r="W11" s="2"/>
      <c r="Y11" s="2"/>
    </row>
    <row r="12" spans="1:26" x14ac:dyDescent="0.25">
      <c r="G12" s="15"/>
      <c r="W12" s="2"/>
      <c r="Y12" s="19"/>
    </row>
    <row r="13" spans="1:26" x14ac:dyDescent="0.25">
      <c r="G13" s="15"/>
      <c r="W13" s="2"/>
    </row>
    <row r="14" spans="1:26" x14ac:dyDescent="0.25">
      <c r="G14" s="15"/>
      <c r="W14" s="2"/>
    </row>
    <row r="15" spans="1:26" x14ac:dyDescent="0.25">
      <c r="G15" s="15"/>
      <c r="W15" s="2"/>
    </row>
    <row r="16" spans="1:26" x14ac:dyDescent="0.25">
      <c r="G16" s="18"/>
      <c r="W16" s="2"/>
    </row>
    <row r="17" spans="1:58" x14ac:dyDescent="0.25">
      <c r="W17" s="2"/>
    </row>
    <row r="18" spans="1:58" x14ac:dyDescent="0.25">
      <c r="W18" s="2"/>
    </row>
    <row r="19" spans="1:58" x14ac:dyDescent="0.25">
      <c r="W19" s="2"/>
    </row>
    <row r="20" spans="1:58" x14ac:dyDescent="0.25">
      <c r="W20" s="2"/>
    </row>
    <row r="27" spans="1:58" x14ac:dyDescent="0.25">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x14ac:dyDescent="0.25">
      <c r="A28" s="26" t="s">
        <v>80</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x14ac:dyDescent="0.25">
      <c r="A29" s="28" t="s">
        <v>1</v>
      </c>
      <c r="B29" s="29">
        <v>41600</v>
      </c>
      <c r="C29" s="29">
        <v>41600</v>
      </c>
      <c r="D29" s="29">
        <v>41600</v>
      </c>
      <c r="E29" s="29">
        <v>41600</v>
      </c>
      <c r="F29" s="29">
        <v>41600</v>
      </c>
      <c r="G29" s="29">
        <v>41600</v>
      </c>
      <c r="H29" s="29">
        <v>41600</v>
      </c>
      <c r="I29" s="29">
        <v>41600</v>
      </c>
      <c r="J29" s="29">
        <v>41600</v>
      </c>
      <c r="K29" s="29">
        <v>41600</v>
      </c>
      <c r="L29" s="29">
        <v>41600</v>
      </c>
      <c r="M29" s="29">
        <v>41600</v>
      </c>
      <c r="N29" s="29">
        <v>41600</v>
      </c>
      <c r="O29" s="29">
        <v>41600</v>
      </c>
      <c r="P29" s="29">
        <v>41600</v>
      </c>
      <c r="Q29" s="29">
        <v>41600</v>
      </c>
      <c r="R29" s="29">
        <v>41600</v>
      </c>
      <c r="S29" s="29">
        <v>41600</v>
      </c>
      <c r="T29" s="29">
        <v>41600</v>
      </c>
      <c r="U29" s="29">
        <v>41600</v>
      </c>
      <c r="V29" s="29">
        <v>41600</v>
      </c>
      <c r="W29" s="29">
        <v>41600</v>
      </c>
      <c r="X29" s="29">
        <v>41600</v>
      </c>
      <c r="Y29" s="29">
        <v>41600</v>
      </c>
      <c r="Z29" s="29">
        <v>41600</v>
      </c>
    </row>
    <row r="30" spans="1:58" x14ac:dyDescent="0.25">
      <c r="A30" s="28" t="s">
        <v>2</v>
      </c>
      <c r="B30" s="30">
        <v>41600</v>
      </c>
      <c r="C30" s="30">
        <v>41600</v>
      </c>
      <c r="D30" s="30">
        <v>41600</v>
      </c>
      <c r="E30" s="30">
        <v>41600</v>
      </c>
      <c r="F30" s="30">
        <v>41600</v>
      </c>
      <c r="G30" s="30">
        <v>41600</v>
      </c>
      <c r="H30" s="30">
        <v>41600</v>
      </c>
      <c r="I30" s="30">
        <v>41600</v>
      </c>
      <c r="J30" s="30">
        <v>41600</v>
      </c>
      <c r="K30" s="30">
        <v>41600</v>
      </c>
      <c r="L30" s="30">
        <v>41600</v>
      </c>
      <c r="M30" s="30">
        <v>41600</v>
      </c>
      <c r="N30" s="30">
        <v>41600</v>
      </c>
      <c r="O30" s="30">
        <v>41600</v>
      </c>
      <c r="P30" s="30">
        <v>41600</v>
      </c>
      <c r="Q30" s="30">
        <v>41600</v>
      </c>
      <c r="R30" s="30">
        <v>41600</v>
      </c>
      <c r="S30" s="30">
        <v>41600</v>
      </c>
      <c r="T30" s="30">
        <v>41600</v>
      </c>
      <c r="U30" s="30">
        <v>41600</v>
      </c>
      <c r="V30" s="30">
        <v>41600</v>
      </c>
      <c r="W30" s="30">
        <v>41600</v>
      </c>
      <c r="X30" s="30">
        <v>41600</v>
      </c>
      <c r="Y30" s="30">
        <v>41600</v>
      </c>
      <c r="Z30" s="30">
        <v>41600</v>
      </c>
    </row>
    <row r="31" spans="1:58" x14ac:dyDescent="0.25">
      <c r="A31" s="28" t="s">
        <v>3</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x14ac:dyDescent="0.25">
      <c r="A32" s="32" t="s">
        <v>4</v>
      </c>
      <c r="B32" s="33">
        <v>0</v>
      </c>
      <c r="C32" s="33"/>
      <c r="D32" s="33"/>
      <c r="E32" s="33"/>
      <c r="F32" s="33"/>
      <c r="G32" s="33"/>
      <c r="H32" s="33"/>
      <c r="I32" s="33"/>
      <c r="J32" s="33"/>
      <c r="K32" s="33"/>
      <c r="L32" s="33"/>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25">
      <c r="N33" s="23"/>
      <c r="O33" s="23"/>
      <c r="P33" s="23"/>
      <c r="Q33" s="23"/>
      <c r="R33" s="23"/>
      <c r="S33" s="23"/>
      <c r="T33" s="23"/>
      <c r="U33" s="23"/>
      <c r="V33" s="23"/>
      <c r="W33" s="23"/>
      <c r="X33" s="23"/>
      <c r="Y33" s="23"/>
    </row>
    <row r="34" spans="7:25" x14ac:dyDescent="0.25">
      <c r="G34" s="15"/>
    </row>
    <row r="35" spans="7:25" x14ac:dyDescent="0.25">
      <c r="G35" s="15"/>
      <c r="H35" s="2"/>
    </row>
    <row r="36" spans="7:25" x14ac:dyDescent="0.25">
      <c r="G36" s="15"/>
      <c r="V36" s="2"/>
    </row>
    <row r="37" spans="7:25" x14ac:dyDescent="0.25">
      <c r="G37" s="17"/>
      <c r="V37" s="2"/>
    </row>
    <row r="38" spans="7:25" x14ac:dyDescent="0.25">
      <c r="G38" s="17"/>
      <c r="H38" s="18"/>
      <c r="V38" s="2"/>
    </row>
    <row r="39" spans="7:25" x14ac:dyDescent="0.25">
      <c r="G39" s="18"/>
    </row>
    <row r="52" spans="1:26" x14ac:dyDescent="0.25">
      <c r="A52" s="28"/>
      <c r="B52" s="22"/>
      <c r="C52" s="22"/>
      <c r="D52" s="22"/>
      <c r="E52" s="22"/>
      <c r="F52" s="22"/>
      <c r="G52" s="22"/>
      <c r="H52" s="22"/>
      <c r="I52" s="22"/>
      <c r="J52" s="22"/>
      <c r="K52" s="28"/>
      <c r="L52" s="28"/>
      <c r="M52" s="28"/>
      <c r="N52" s="28"/>
      <c r="O52" s="28"/>
      <c r="P52" s="28"/>
      <c r="Q52" s="28"/>
      <c r="R52" s="28"/>
      <c r="S52" s="28"/>
      <c r="T52" s="28"/>
      <c r="U52" s="28"/>
      <c r="V52" s="28"/>
      <c r="W52" s="28"/>
      <c r="X52" s="28"/>
      <c r="Y52" s="28"/>
      <c r="Z52" s="28"/>
    </row>
    <row r="53" spans="1:26" x14ac:dyDescent="0.25">
      <c r="A53" s="26" t="s">
        <v>5</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x14ac:dyDescent="0.25">
      <c r="A54" s="28" t="s">
        <v>1</v>
      </c>
      <c r="B54" s="29">
        <v>39000</v>
      </c>
      <c r="C54" s="29">
        <v>39000</v>
      </c>
      <c r="D54" s="29">
        <v>39000</v>
      </c>
      <c r="E54" s="29">
        <v>39000</v>
      </c>
      <c r="F54" s="29">
        <v>39000</v>
      </c>
      <c r="G54" s="29">
        <v>39000</v>
      </c>
      <c r="H54" s="29">
        <v>39000</v>
      </c>
      <c r="I54" s="29">
        <v>39000</v>
      </c>
      <c r="J54" s="29">
        <v>39000</v>
      </c>
      <c r="K54" s="29">
        <v>39000</v>
      </c>
      <c r="L54" s="29">
        <v>39000</v>
      </c>
      <c r="M54" s="29">
        <v>39000</v>
      </c>
      <c r="N54" s="29">
        <v>39000</v>
      </c>
      <c r="O54" s="29">
        <v>39000</v>
      </c>
      <c r="P54" s="29">
        <v>39000</v>
      </c>
      <c r="Q54" s="29">
        <v>39000</v>
      </c>
      <c r="R54" s="29">
        <v>39000</v>
      </c>
      <c r="S54" s="29">
        <v>39000</v>
      </c>
      <c r="T54" s="29">
        <v>39000</v>
      </c>
      <c r="U54" s="29">
        <v>39000</v>
      </c>
      <c r="V54" s="29">
        <v>39000</v>
      </c>
      <c r="W54" s="29">
        <v>39000</v>
      </c>
      <c r="X54" s="29">
        <v>39000</v>
      </c>
      <c r="Y54" s="29">
        <v>39000</v>
      </c>
      <c r="Z54" s="29">
        <v>39000</v>
      </c>
    </row>
    <row r="55" spans="1:26" x14ac:dyDescent="0.25">
      <c r="A55" s="28" t="s">
        <v>2</v>
      </c>
      <c r="B55" s="35">
        <v>39000</v>
      </c>
      <c r="C55" s="35">
        <v>39000</v>
      </c>
      <c r="D55" s="35">
        <v>39000</v>
      </c>
      <c r="E55" s="35">
        <v>39000</v>
      </c>
      <c r="F55" s="35">
        <v>39000</v>
      </c>
      <c r="G55" s="35">
        <v>39000</v>
      </c>
      <c r="H55" s="35">
        <v>39000</v>
      </c>
      <c r="I55" s="35">
        <v>39000</v>
      </c>
      <c r="J55" s="35">
        <v>39000</v>
      </c>
      <c r="K55" s="35">
        <v>39000</v>
      </c>
      <c r="L55" s="35">
        <v>39000</v>
      </c>
      <c r="M55" s="35">
        <v>39000</v>
      </c>
      <c r="N55" s="35">
        <v>39000</v>
      </c>
      <c r="O55" s="35">
        <v>39000</v>
      </c>
      <c r="P55" s="35">
        <v>39000</v>
      </c>
      <c r="Q55" s="35">
        <v>39000</v>
      </c>
      <c r="R55" s="35">
        <v>39000</v>
      </c>
      <c r="S55" s="35">
        <v>39000</v>
      </c>
      <c r="T55" s="35">
        <v>39000</v>
      </c>
      <c r="U55" s="35">
        <v>39000</v>
      </c>
      <c r="V55" s="35">
        <v>39000</v>
      </c>
      <c r="W55" s="35">
        <v>39000</v>
      </c>
      <c r="X55" s="35">
        <v>39000</v>
      </c>
      <c r="Y55" s="35">
        <v>39000</v>
      </c>
      <c r="Z55" s="35">
        <v>39000</v>
      </c>
    </row>
    <row r="56" spans="1:26" x14ac:dyDescent="0.25">
      <c r="A56" s="28" t="s">
        <v>3</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x14ac:dyDescent="0.25">
      <c r="A57" s="32" t="s">
        <v>4</v>
      </c>
      <c r="B57" s="25">
        <v>0</v>
      </c>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x14ac:dyDescent="0.25">
      <c r="G58" s="15"/>
    </row>
    <row r="59" spans="1:26" x14ac:dyDescent="0.25">
      <c r="G59" s="16"/>
    </row>
    <row r="60" spans="1:26" x14ac:dyDescent="0.25">
      <c r="G60" s="16"/>
    </row>
    <row r="61" spans="1:26" x14ac:dyDescent="0.25">
      <c r="G61" s="16"/>
    </row>
    <row r="62" spans="1:26" x14ac:dyDescent="0.25">
      <c r="H62" s="2"/>
    </row>
    <row r="67" spans="1:26" x14ac:dyDescent="0.25">
      <c r="I67" s="2"/>
    </row>
    <row r="79" spans="1:26" x14ac:dyDescent="0.25">
      <c r="A79" s="28"/>
      <c r="B79" s="22"/>
      <c r="C79" s="22"/>
      <c r="D79" s="22"/>
      <c r="E79" s="22"/>
      <c r="F79" s="22"/>
      <c r="G79" s="22"/>
      <c r="H79" s="22"/>
      <c r="I79" s="22"/>
      <c r="J79" s="22"/>
      <c r="K79" s="28"/>
      <c r="L79" s="28"/>
      <c r="M79" s="28"/>
      <c r="N79" s="28"/>
      <c r="O79" s="28"/>
      <c r="P79" s="28"/>
      <c r="Q79" s="28"/>
      <c r="R79" s="28"/>
      <c r="S79" s="28"/>
      <c r="T79" s="28"/>
      <c r="U79" s="28"/>
      <c r="V79" s="28"/>
      <c r="W79" s="28"/>
      <c r="X79" s="28"/>
      <c r="Y79" s="28"/>
      <c r="Z79" s="28"/>
    </row>
    <row r="80" spans="1:26" x14ac:dyDescent="0.25">
      <c r="A80" s="34" t="s">
        <v>6</v>
      </c>
      <c r="B80" s="27">
        <v>45017</v>
      </c>
      <c r="C80" s="27">
        <v>45108</v>
      </c>
      <c r="D80" s="27">
        <v>45200</v>
      </c>
      <c r="E80" s="27">
        <v>45292</v>
      </c>
      <c r="F80" s="27">
        <v>45383</v>
      </c>
      <c r="G80" s="27">
        <v>45474</v>
      </c>
      <c r="H80" s="27">
        <v>45566</v>
      </c>
      <c r="I80" s="27">
        <v>45658</v>
      </c>
      <c r="J80" s="27">
        <v>45748</v>
      </c>
      <c r="K80" s="27">
        <v>45839</v>
      </c>
      <c r="L80" s="27">
        <v>45931</v>
      </c>
      <c r="M80" s="27">
        <v>46023</v>
      </c>
      <c r="N80" s="27">
        <v>46113</v>
      </c>
      <c r="O80" s="27">
        <v>46204</v>
      </c>
      <c r="P80" s="27">
        <v>46296</v>
      </c>
      <c r="Q80" s="27">
        <v>46388</v>
      </c>
      <c r="R80" s="27">
        <v>46478</v>
      </c>
      <c r="S80" s="27">
        <v>46569</v>
      </c>
      <c r="T80" s="27">
        <v>46661</v>
      </c>
      <c r="U80" s="27">
        <v>46753</v>
      </c>
      <c r="V80" s="27">
        <v>46844</v>
      </c>
      <c r="W80" s="27">
        <v>46935</v>
      </c>
      <c r="X80" s="27">
        <v>47027</v>
      </c>
      <c r="Y80" s="27">
        <v>47119</v>
      </c>
      <c r="Z80" s="27">
        <v>47209</v>
      </c>
    </row>
    <row r="81" spans="1:26" x14ac:dyDescent="0.25">
      <c r="A81" s="28" t="s">
        <v>1</v>
      </c>
      <c r="B81" s="29">
        <f>SUM($B82:B82)</f>
        <v>319000</v>
      </c>
      <c r="C81" s="29">
        <f>SUM($B82:C82)</f>
        <v>638000</v>
      </c>
      <c r="D81" s="29">
        <f>SUM($B82:D82)</f>
        <v>957000</v>
      </c>
      <c r="E81" s="29">
        <f>SUM($B82:E82)</f>
        <v>1276000</v>
      </c>
      <c r="F81" s="29">
        <f>SUM($B82:F82)</f>
        <v>1595000</v>
      </c>
      <c r="G81" s="29">
        <f>SUM($B82:G82)</f>
        <v>1914000</v>
      </c>
      <c r="H81" s="29">
        <f>SUM($B82:H82)</f>
        <v>2233000</v>
      </c>
      <c r="I81" s="29">
        <f>SUM($B82:I82)</f>
        <v>2552000</v>
      </c>
      <c r="J81" s="29">
        <f>SUM($B82:J82)</f>
        <v>2871000</v>
      </c>
      <c r="K81" s="29">
        <f>SUM($B82:K82)</f>
        <v>3190000</v>
      </c>
      <c r="L81" s="29">
        <f>SUM($B82:L82)</f>
        <v>3509000</v>
      </c>
      <c r="M81" s="29">
        <f>SUM($B82:M82)</f>
        <v>3828000</v>
      </c>
      <c r="N81" s="29">
        <f>SUM($B82:N82)</f>
        <v>4147000</v>
      </c>
      <c r="O81" s="29">
        <f>SUM($B82:O82)</f>
        <v>4466000</v>
      </c>
      <c r="P81" s="29">
        <f>SUM($B82:P82)</f>
        <v>4785000</v>
      </c>
      <c r="Q81" s="29">
        <f>SUM($B82:Q82)</f>
        <v>5104000</v>
      </c>
      <c r="R81" s="29">
        <f>SUM($B82:R82)</f>
        <v>5423000</v>
      </c>
      <c r="S81" s="29">
        <f>SUM($B82:S82)</f>
        <v>5742000</v>
      </c>
      <c r="T81" s="29">
        <f>SUM($B82:T82)</f>
        <v>6061000</v>
      </c>
      <c r="U81" s="29">
        <f>SUM($B82:U82)</f>
        <v>6380000</v>
      </c>
      <c r="V81" s="29">
        <f>SUM($B82:V82)</f>
        <v>6699000</v>
      </c>
      <c r="W81" s="29">
        <f>SUM($B82:W82)</f>
        <v>7018000</v>
      </c>
      <c r="X81" s="29">
        <f>SUM($B82:X82)</f>
        <v>7337000</v>
      </c>
      <c r="Y81" s="29">
        <f>SUM($B82:Y82)</f>
        <v>7656000</v>
      </c>
      <c r="Z81" s="29">
        <f>SUM($B82:Z82)</f>
        <v>7975000</v>
      </c>
    </row>
    <row r="82" spans="1:26" x14ac:dyDescent="0.25">
      <c r="A82" s="28" t="s">
        <v>2</v>
      </c>
      <c r="B82" s="36">
        <f t="shared" ref="B82:Z82" si="0">B4+B30+B55</f>
        <v>319000</v>
      </c>
      <c r="C82" s="36">
        <f t="shared" si="0"/>
        <v>319000</v>
      </c>
      <c r="D82" s="36">
        <f t="shared" si="0"/>
        <v>319000</v>
      </c>
      <c r="E82" s="36">
        <f t="shared" si="0"/>
        <v>319000</v>
      </c>
      <c r="F82" s="36">
        <f t="shared" si="0"/>
        <v>319000</v>
      </c>
      <c r="G82" s="36">
        <f t="shared" si="0"/>
        <v>319000</v>
      </c>
      <c r="H82" s="36">
        <f t="shared" si="0"/>
        <v>319000</v>
      </c>
      <c r="I82" s="36">
        <f t="shared" si="0"/>
        <v>319000</v>
      </c>
      <c r="J82" s="36">
        <f t="shared" si="0"/>
        <v>319000</v>
      </c>
      <c r="K82" s="36">
        <f t="shared" si="0"/>
        <v>319000</v>
      </c>
      <c r="L82" s="36">
        <f t="shared" si="0"/>
        <v>319000</v>
      </c>
      <c r="M82" s="36">
        <f t="shared" si="0"/>
        <v>319000</v>
      </c>
      <c r="N82" s="36">
        <f t="shared" si="0"/>
        <v>319000</v>
      </c>
      <c r="O82" s="36">
        <f t="shared" si="0"/>
        <v>319000</v>
      </c>
      <c r="P82" s="36">
        <f t="shared" si="0"/>
        <v>319000</v>
      </c>
      <c r="Q82" s="36">
        <f t="shared" si="0"/>
        <v>319000</v>
      </c>
      <c r="R82" s="36">
        <f t="shared" si="0"/>
        <v>319000</v>
      </c>
      <c r="S82" s="36">
        <f t="shared" si="0"/>
        <v>319000</v>
      </c>
      <c r="T82" s="36">
        <f t="shared" si="0"/>
        <v>319000</v>
      </c>
      <c r="U82" s="36">
        <f t="shared" si="0"/>
        <v>319000</v>
      </c>
      <c r="V82" s="36">
        <f t="shared" si="0"/>
        <v>319000</v>
      </c>
      <c r="W82" s="36">
        <f t="shared" si="0"/>
        <v>319000</v>
      </c>
      <c r="X82" s="36">
        <f t="shared" si="0"/>
        <v>319000</v>
      </c>
      <c r="Y82" s="36">
        <f t="shared" si="0"/>
        <v>319000</v>
      </c>
      <c r="Z82" s="36">
        <f t="shared" si="0"/>
        <v>319000</v>
      </c>
    </row>
    <row r="83" spans="1:26" x14ac:dyDescent="0.25">
      <c r="A83" s="28" t="s">
        <v>3</v>
      </c>
      <c r="B83" s="25">
        <f>C5+C31+C56</f>
        <v>0</v>
      </c>
      <c r="C83" s="25">
        <f>D5+D31+D56</f>
        <v>0</v>
      </c>
      <c r="D83" s="25">
        <f>D5+D31+D56</f>
        <v>0</v>
      </c>
      <c r="E83" s="25">
        <f>E5+E31+E56</f>
        <v>0</v>
      </c>
      <c r="F83" s="25">
        <f>F5+F31+F56</f>
        <v>0</v>
      </c>
      <c r="G83" s="25">
        <f>G5+G31+G56</f>
        <v>0</v>
      </c>
      <c r="H83" s="25">
        <f>SUM($B84:H84)</f>
        <v>0</v>
      </c>
      <c r="I83" s="25">
        <f>SUM($B84:I84)</f>
        <v>0</v>
      </c>
      <c r="J83" s="25">
        <f>SUM($B84:J84)</f>
        <v>0</v>
      </c>
      <c r="K83" s="25">
        <f>SUM($B84:K84)</f>
        <v>0</v>
      </c>
      <c r="L83" s="25">
        <f>SUM($B84:L84)</f>
        <v>0</v>
      </c>
      <c r="M83" s="25">
        <f>SUM($B84:M84)</f>
        <v>0</v>
      </c>
      <c r="N83" s="25">
        <f>SUM($B84:N84)</f>
        <v>0</v>
      </c>
      <c r="O83" s="25">
        <f>SUM($B84:O84)</f>
        <v>0</v>
      </c>
      <c r="P83" s="25">
        <f>SUM($B84:P84)</f>
        <v>0</v>
      </c>
      <c r="Q83" s="25">
        <f>SUM($B84:Q84)</f>
        <v>0</v>
      </c>
      <c r="R83" s="25">
        <f>SUM($B84:R84)</f>
        <v>0</v>
      </c>
      <c r="S83" s="25">
        <f>SUM($B84:S84)</f>
        <v>0</v>
      </c>
      <c r="T83" s="25">
        <f>SUM($B84:T84)</f>
        <v>0</v>
      </c>
      <c r="U83" s="25">
        <f>SUM($B84:U84)</f>
        <v>0</v>
      </c>
      <c r="V83" s="25">
        <f>SUM($B84:V84)</f>
        <v>0</v>
      </c>
      <c r="W83" s="25">
        <f>SUM($B84:W84)</f>
        <v>0</v>
      </c>
      <c r="X83" s="25">
        <f>SUM($B84:X84)</f>
        <v>0</v>
      </c>
      <c r="Y83" s="25">
        <f>SUM($B84:Y84)</f>
        <v>0</v>
      </c>
      <c r="Z83" s="25">
        <f>SUM($B84:Z84)</f>
        <v>0</v>
      </c>
    </row>
    <row r="84" spans="1:26" x14ac:dyDescent="0.25">
      <c r="A84" s="32" t="s">
        <v>4</v>
      </c>
      <c r="B84" s="36">
        <f>SUM(B57,B32,B6)</f>
        <v>0</v>
      </c>
      <c r="C84" s="36">
        <f>SUM(C57,C32,C6)</f>
        <v>0</v>
      </c>
      <c r="D84" s="36">
        <f>SUM(D57,D32,D6)</f>
        <v>0</v>
      </c>
      <c r="E84" s="36">
        <f t="shared" ref="E84:Z84" si="1">SUM(E57,E32,E6)</f>
        <v>0</v>
      </c>
      <c r="F84" s="36">
        <f t="shared" si="1"/>
        <v>0</v>
      </c>
      <c r="G84" s="36">
        <f t="shared" si="1"/>
        <v>0</v>
      </c>
      <c r="H84" s="36">
        <f t="shared" si="1"/>
        <v>0</v>
      </c>
      <c r="I84" s="36">
        <f t="shared" si="1"/>
        <v>0</v>
      </c>
      <c r="J84" s="36">
        <f t="shared" si="1"/>
        <v>0</v>
      </c>
      <c r="K84" s="36">
        <f t="shared" si="1"/>
        <v>0</v>
      </c>
      <c r="L84" s="36">
        <f t="shared" si="1"/>
        <v>0</v>
      </c>
      <c r="M84" s="36">
        <f t="shared" si="1"/>
        <v>0</v>
      </c>
      <c r="N84" s="36">
        <f t="shared" si="1"/>
        <v>0</v>
      </c>
      <c r="O84" s="36">
        <f t="shared" si="1"/>
        <v>0</v>
      </c>
      <c r="P84" s="36">
        <f t="shared" si="1"/>
        <v>0</v>
      </c>
      <c r="Q84" s="36">
        <f t="shared" si="1"/>
        <v>0</v>
      </c>
      <c r="R84" s="36">
        <f t="shared" si="1"/>
        <v>0</v>
      </c>
      <c r="S84" s="36">
        <f t="shared" si="1"/>
        <v>0</v>
      </c>
      <c r="T84" s="36">
        <f t="shared" si="1"/>
        <v>0</v>
      </c>
      <c r="U84" s="36">
        <f t="shared" si="1"/>
        <v>0</v>
      </c>
      <c r="V84" s="36">
        <f t="shared" si="1"/>
        <v>0</v>
      </c>
      <c r="W84" s="36">
        <f t="shared" si="1"/>
        <v>0</v>
      </c>
      <c r="X84" s="36">
        <f t="shared" si="1"/>
        <v>0</v>
      </c>
      <c r="Y84" s="36">
        <f t="shared" si="1"/>
        <v>0</v>
      </c>
      <c r="Z84" s="36">
        <f t="shared" si="1"/>
        <v>0</v>
      </c>
    </row>
    <row r="87" spans="1:26" x14ac:dyDescent="0.25">
      <c r="I87" s="2"/>
    </row>
  </sheetData>
  <phoneticPr fontId="6" type="noConversion"/>
  <pageMargins left="0.25" right="0.25" top="0.75" bottom="0.75" header="0.3" footer="0.3"/>
  <pageSetup paperSize="5" scale="37"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90"/>
  <sheetViews>
    <sheetView view="pageBreakPreview" zoomScaleNormal="100" zoomScaleSheetLayoutView="100" workbookViewId="0">
      <selection activeCell="B6" sqref="B6"/>
    </sheetView>
  </sheetViews>
  <sheetFormatPr defaultRowHeight="15" x14ac:dyDescent="0.25"/>
  <cols>
    <col min="1" max="1" width="61.8554687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5" x14ac:dyDescent="0.25">
      <c r="B1" s="21"/>
      <c r="C1" s="21"/>
      <c r="D1" s="21"/>
      <c r="E1" s="21"/>
      <c r="F1" s="21"/>
      <c r="G1" s="21"/>
      <c r="H1" s="21"/>
      <c r="I1" s="21"/>
      <c r="J1" s="21"/>
      <c r="K1" s="21"/>
      <c r="L1" s="21"/>
      <c r="M1" s="21"/>
      <c r="N1" s="21"/>
      <c r="O1" s="21"/>
      <c r="P1" s="21"/>
      <c r="Q1" s="21"/>
      <c r="R1" s="21"/>
      <c r="S1" s="21"/>
      <c r="T1" s="21"/>
      <c r="U1" s="21"/>
      <c r="V1" s="21"/>
      <c r="W1" s="21"/>
      <c r="X1" s="21"/>
      <c r="Y1" s="21"/>
    </row>
    <row r="2" spans="1:25" x14ac:dyDescent="0.25">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row>
    <row r="3" spans="1:25" x14ac:dyDescent="0.25">
      <c r="A3" s="31" t="s">
        <v>7</v>
      </c>
      <c r="B3" s="28">
        <f>SUM($B4:B4)</f>
        <v>0</v>
      </c>
      <c r="C3" s="28">
        <f>SUM($B4:C4)</f>
        <v>0</v>
      </c>
      <c r="D3" s="28">
        <f>SUM($B4:D4)</f>
        <v>0</v>
      </c>
      <c r="E3" s="28">
        <f>SUM($B4:E4)</f>
        <v>0</v>
      </c>
      <c r="F3" s="28">
        <f>SUM($B4:F4)</f>
        <v>0</v>
      </c>
      <c r="G3" s="28">
        <f>SUM($B4:G4)</f>
        <v>0</v>
      </c>
      <c r="H3" s="28">
        <f>SUM($B4:H4)</f>
        <v>12</v>
      </c>
      <c r="I3" s="28">
        <f>SUM($B4:I4)</f>
        <v>12</v>
      </c>
      <c r="J3" s="28">
        <f>SUM($B4:J4)</f>
        <v>12</v>
      </c>
      <c r="K3" s="28">
        <f>SUM($B4:K4)</f>
        <v>12</v>
      </c>
      <c r="L3" s="28">
        <f>SUM($B4:L4)</f>
        <v>12</v>
      </c>
      <c r="M3" s="28">
        <f>SUM($B4:M4)</f>
        <v>24</v>
      </c>
      <c r="N3" s="28">
        <f>SUM($B4:N4)</f>
        <v>24</v>
      </c>
      <c r="O3" s="28">
        <f>SUM($B4:O4)</f>
        <v>24</v>
      </c>
      <c r="P3" s="28">
        <f>SUM($B4:P4)</f>
        <v>24</v>
      </c>
      <c r="Q3" s="28">
        <f>SUM($B4:Q4)</f>
        <v>24</v>
      </c>
      <c r="R3" s="28">
        <f>SUM($B4:R4)</f>
        <v>24</v>
      </c>
      <c r="S3" s="28">
        <f>SUM($B4:S4)</f>
        <v>24</v>
      </c>
      <c r="T3" s="28">
        <f>SUM($B4:T4)</f>
        <v>35</v>
      </c>
      <c r="U3" s="28">
        <f>SUM($B4:U4)</f>
        <v>35</v>
      </c>
      <c r="V3" s="28">
        <f>SUM($B4:V4)</f>
        <v>35</v>
      </c>
      <c r="W3" s="28">
        <f>SUM($B4:W4)</f>
        <v>35</v>
      </c>
      <c r="X3" s="28">
        <f>SUM($B4:X4)</f>
        <v>35</v>
      </c>
      <c r="Y3" s="28">
        <f>SUM($B4:Y4)</f>
        <v>35</v>
      </c>
    </row>
    <row r="4" spans="1:25" x14ac:dyDescent="0.25">
      <c r="A4" s="38" t="s">
        <v>81</v>
      </c>
      <c r="B4" s="39">
        <v>0</v>
      </c>
      <c r="C4" s="39">
        <v>0</v>
      </c>
      <c r="D4" s="39">
        <v>0</v>
      </c>
      <c r="E4" s="39">
        <v>0</v>
      </c>
      <c r="F4" s="39">
        <v>0</v>
      </c>
      <c r="G4" s="39">
        <v>0</v>
      </c>
      <c r="H4" s="39">
        <v>12</v>
      </c>
      <c r="I4" s="39">
        <v>0</v>
      </c>
      <c r="J4" s="39">
        <v>0</v>
      </c>
      <c r="K4" s="39">
        <v>0</v>
      </c>
      <c r="L4" s="39">
        <v>0</v>
      </c>
      <c r="M4" s="39">
        <v>12</v>
      </c>
      <c r="N4" s="39">
        <v>0</v>
      </c>
      <c r="O4" s="39">
        <v>0</v>
      </c>
      <c r="P4" s="39">
        <v>0</v>
      </c>
      <c r="Q4" s="39">
        <v>0</v>
      </c>
      <c r="R4" s="39">
        <v>0</v>
      </c>
      <c r="S4" s="39">
        <v>0</v>
      </c>
      <c r="T4" s="39">
        <v>11</v>
      </c>
      <c r="U4" s="39">
        <v>0</v>
      </c>
      <c r="V4" s="39">
        <v>0</v>
      </c>
      <c r="W4" s="39">
        <v>0</v>
      </c>
      <c r="X4" s="39">
        <v>0</v>
      </c>
      <c r="Y4" s="39">
        <v>0</v>
      </c>
    </row>
    <row r="5" spans="1:25" x14ac:dyDescent="0.25">
      <c r="A5" s="38" t="s">
        <v>8</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row>
    <row r="6" spans="1:25" x14ac:dyDescent="0.25">
      <c r="A6" s="38" t="s">
        <v>82</v>
      </c>
      <c r="B6" s="40">
        <v>0</v>
      </c>
      <c r="C6" s="40"/>
      <c r="D6" s="40"/>
      <c r="E6" s="40"/>
      <c r="F6" s="40"/>
      <c r="G6" s="40"/>
      <c r="H6" s="40"/>
      <c r="I6" s="40"/>
      <c r="J6" s="40"/>
      <c r="K6" s="40"/>
      <c r="L6" s="40"/>
      <c r="M6" s="40"/>
      <c r="N6" s="40"/>
      <c r="O6" s="40"/>
      <c r="P6" s="40"/>
      <c r="Q6" s="40"/>
      <c r="R6" s="40"/>
      <c r="S6" s="40"/>
      <c r="T6" s="40"/>
      <c r="U6" s="40"/>
      <c r="V6" s="40"/>
      <c r="W6" s="40"/>
      <c r="X6" s="40"/>
      <c r="Y6" s="40"/>
    </row>
    <row r="28" spans="1:25" x14ac:dyDescent="0.25">
      <c r="A28" s="37" t="str">
        <f>'Financial Proj'!A28</f>
        <v>Affordable Housing Development Fund-Mitigation</v>
      </c>
      <c r="B28" s="37">
        <f>'Financial Proj'!B28</f>
        <v>45017</v>
      </c>
      <c r="C28" s="37">
        <f>'Financial Proj'!C28</f>
        <v>45108</v>
      </c>
      <c r="D28" s="37">
        <f>'Financial Proj'!D28</f>
        <v>45200</v>
      </c>
      <c r="E28" s="37">
        <f>'Financial Proj'!E28</f>
        <v>45292</v>
      </c>
      <c r="F28" s="37">
        <f>'Financial Proj'!F28</f>
        <v>45383</v>
      </c>
      <c r="G28" s="37">
        <f>'Financial Proj'!G28</f>
        <v>45474</v>
      </c>
      <c r="H28" s="37">
        <f>'Financial Proj'!H28</f>
        <v>45566</v>
      </c>
      <c r="I28" s="37">
        <f>'Financial Proj'!I28</f>
        <v>45658</v>
      </c>
      <c r="J28" s="37">
        <f>'Financial Proj'!J28</f>
        <v>45748</v>
      </c>
      <c r="K28" s="37">
        <f>'Financial Proj'!K28</f>
        <v>45839</v>
      </c>
      <c r="L28" s="37">
        <f>'Financial Proj'!L28</f>
        <v>45931</v>
      </c>
      <c r="M28" s="37">
        <f>'Financial Proj'!M28</f>
        <v>46023</v>
      </c>
      <c r="N28" s="37">
        <f>'Financial Proj'!N28</f>
        <v>46113</v>
      </c>
      <c r="O28" s="37">
        <f>'Financial Proj'!O28</f>
        <v>46204</v>
      </c>
      <c r="P28" s="37">
        <f>'Financial Proj'!P28</f>
        <v>46296</v>
      </c>
      <c r="Q28" s="37">
        <f>'Financial Proj'!Q28</f>
        <v>46388</v>
      </c>
      <c r="R28" s="37">
        <f>'Financial Proj'!R28</f>
        <v>46478</v>
      </c>
      <c r="S28" s="37">
        <f>'Financial Proj'!S28</f>
        <v>46569</v>
      </c>
      <c r="T28" s="37">
        <f>'Financial Proj'!T28</f>
        <v>46661</v>
      </c>
      <c r="U28" s="37">
        <f>'Financial Proj'!U28</f>
        <v>46753</v>
      </c>
      <c r="V28" s="37">
        <f>'Financial Proj'!V28</f>
        <v>46844</v>
      </c>
      <c r="W28" s="37">
        <f>'Financial Proj'!W28</f>
        <v>46935</v>
      </c>
      <c r="X28" s="37">
        <f>'Financial Proj'!X28</f>
        <v>47027</v>
      </c>
      <c r="Y28" s="37">
        <f>'Financial Proj'!Y28</f>
        <v>47119</v>
      </c>
    </row>
    <row r="29" spans="1:25" x14ac:dyDescent="0.25">
      <c r="A29" s="31" t="s">
        <v>7</v>
      </c>
      <c r="B29" s="41">
        <f>SUM($B30:B30)</f>
        <v>0</v>
      </c>
      <c r="C29" s="41">
        <f>SUM($B30:C30)</f>
        <v>0</v>
      </c>
      <c r="D29" s="41">
        <f>SUM($B30:D30)</f>
        <v>0</v>
      </c>
      <c r="E29" s="41">
        <f>SUM($B30:E30)</f>
        <v>0</v>
      </c>
      <c r="F29" s="41">
        <f>SUM($B30:F30)</f>
        <v>0</v>
      </c>
      <c r="G29" s="41">
        <f>SUM($B30:G30)</f>
        <v>0</v>
      </c>
      <c r="H29" s="41">
        <f>SUM($B30:H30)</f>
        <v>12</v>
      </c>
      <c r="I29" s="41">
        <f>SUM($B30:I30)</f>
        <v>12</v>
      </c>
      <c r="J29" s="41">
        <f>SUM($B30:J30)</f>
        <v>12</v>
      </c>
      <c r="K29" s="41">
        <f>SUM($B30:K30)</f>
        <v>12</v>
      </c>
      <c r="L29" s="41">
        <f>SUM($B30:L30)</f>
        <v>12</v>
      </c>
      <c r="M29" s="41">
        <f>SUM($B30:M30)</f>
        <v>24</v>
      </c>
      <c r="N29" s="41">
        <f>SUM($B30:N30)</f>
        <v>24</v>
      </c>
      <c r="O29" s="41">
        <f>SUM($B30:O30)</f>
        <v>24</v>
      </c>
      <c r="P29" s="41">
        <f>SUM($B30:P30)</f>
        <v>24</v>
      </c>
      <c r="Q29" s="41">
        <f>SUM($B30:Q30)</f>
        <v>24</v>
      </c>
      <c r="R29" s="41">
        <f>SUM($B30:R30)</f>
        <v>24</v>
      </c>
      <c r="S29" s="41">
        <f>SUM($B30:S30)</f>
        <v>24</v>
      </c>
      <c r="T29" s="41">
        <f>SUM($B30:T30)</f>
        <v>35</v>
      </c>
      <c r="U29" s="41">
        <f>SUM($B30:U30)</f>
        <v>35</v>
      </c>
      <c r="V29" s="41">
        <f>SUM($B30:V30)</f>
        <v>35</v>
      </c>
      <c r="W29" s="41">
        <f>SUM($B30:W30)</f>
        <v>35</v>
      </c>
      <c r="X29" s="41">
        <f>SUM($B30:X30)</f>
        <v>35</v>
      </c>
      <c r="Y29" s="41">
        <f>SUM($B30:Y30)</f>
        <v>35</v>
      </c>
    </row>
    <row r="30" spans="1:25" x14ac:dyDescent="0.25">
      <c r="A30" s="38" t="s">
        <v>83</v>
      </c>
      <c r="B30" s="42">
        <v>0</v>
      </c>
      <c r="C30" s="42">
        <v>0</v>
      </c>
      <c r="D30" s="42">
        <v>0</v>
      </c>
      <c r="E30" s="42">
        <v>0</v>
      </c>
      <c r="F30" s="42">
        <v>0</v>
      </c>
      <c r="G30" s="42">
        <v>0</v>
      </c>
      <c r="H30" s="42">
        <v>12</v>
      </c>
      <c r="I30" s="42">
        <v>0</v>
      </c>
      <c r="J30" s="42">
        <v>0</v>
      </c>
      <c r="K30" s="42">
        <v>0</v>
      </c>
      <c r="L30" s="42">
        <v>0</v>
      </c>
      <c r="M30" s="42">
        <v>12</v>
      </c>
      <c r="N30" s="42">
        <v>0</v>
      </c>
      <c r="O30" s="42">
        <v>0</v>
      </c>
      <c r="P30" s="42">
        <v>0</v>
      </c>
      <c r="Q30" s="42">
        <v>0</v>
      </c>
      <c r="R30" s="42">
        <v>0</v>
      </c>
      <c r="S30" s="42">
        <v>0</v>
      </c>
      <c r="T30" s="42">
        <v>11</v>
      </c>
      <c r="U30" s="42">
        <v>0</v>
      </c>
      <c r="V30" s="42">
        <v>0</v>
      </c>
      <c r="W30" s="42">
        <v>0</v>
      </c>
      <c r="X30" s="42">
        <v>0</v>
      </c>
      <c r="Y30" s="42">
        <v>0</v>
      </c>
    </row>
    <row r="31" spans="1:25" x14ac:dyDescent="0.25">
      <c r="A31" s="38" t="s">
        <v>8</v>
      </c>
      <c r="B31" s="40">
        <f>SUM($B32:B32)</f>
        <v>0</v>
      </c>
      <c r="C31" s="40">
        <f>SUM($B32:C32)</f>
        <v>0</v>
      </c>
      <c r="D31" s="40">
        <f>SUM($B32:D32)</f>
        <v>0</v>
      </c>
      <c r="E31" s="40">
        <f>SUM($B32:E32)</f>
        <v>0</v>
      </c>
      <c r="F31" s="40">
        <f>SUM($B32:F32)</f>
        <v>0</v>
      </c>
      <c r="G31" s="40">
        <f>SUM($B32:G32)</f>
        <v>0</v>
      </c>
      <c r="H31" s="40">
        <f>SUM($B32:H32)</f>
        <v>0</v>
      </c>
      <c r="I31" s="40">
        <f>SUM($B32:I32)</f>
        <v>0</v>
      </c>
      <c r="J31" s="40">
        <f>SUM($B32:J32)</f>
        <v>0</v>
      </c>
      <c r="K31" s="40">
        <f>SUM($B32:K32)</f>
        <v>0</v>
      </c>
      <c r="L31" s="40">
        <f>SUM($B32:L32)</f>
        <v>0</v>
      </c>
      <c r="M31" s="40">
        <f>SUM($B32:M32)</f>
        <v>0</v>
      </c>
      <c r="N31" s="40">
        <f>SUM($B32:N32)</f>
        <v>0</v>
      </c>
      <c r="O31" s="40">
        <f>SUM($B32:O32)</f>
        <v>0</v>
      </c>
      <c r="P31" s="40">
        <f>SUM($B32:P32)</f>
        <v>0</v>
      </c>
      <c r="Q31" s="40">
        <f>SUM($B32:Q32)</f>
        <v>0</v>
      </c>
      <c r="R31" s="40">
        <f>SUM($B32:R32)</f>
        <v>0</v>
      </c>
      <c r="S31" s="40">
        <f>SUM($B32:S32)</f>
        <v>0</v>
      </c>
      <c r="T31" s="40">
        <f>SUM($B32:T32)</f>
        <v>0</v>
      </c>
      <c r="U31" s="40">
        <f>SUM($B32:U32)</f>
        <v>0</v>
      </c>
      <c r="V31" s="40">
        <f>SUM($B32:V32)</f>
        <v>0</v>
      </c>
      <c r="W31" s="40">
        <f>SUM($B32:W32)</f>
        <v>0</v>
      </c>
      <c r="X31" s="40">
        <f>SUM($B32:X32)</f>
        <v>0</v>
      </c>
      <c r="Y31" s="40">
        <f>SUM($B32:Y32)</f>
        <v>0</v>
      </c>
    </row>
    <row r="32" spans="1:25" x14ac:dyDescent="0.25">
      <c r="A32" s="38" t="s">
        <v>84</v>
      </c>
      <c r="B32" s="40">
        <v>0</v>
      </c>
      <c r="C32" s="40"/>
      <c r="D32" s="40"/>
      <c r="E32" s="40"/>
      <c r="F32" s="40"/>
      <c r="G32" s="40"/>
      <c r="H32" s="40"/>
      <c r="I32" s="40"/>
      <c r="J32" s="40"/>
      <c r="K32" s="40"/>
      <c r="L32" s="40"/>
      <c r="M32" s="40"/>
      <c r="N32" s="40"/>
      <c r="O32" s="40"/>
      <c r="P32" s="40"/>
      <c r="Q32" s="40"/>
      <c r="R32" s="40"/>
      <c r="S32" s="40"/>
      <c r="T32" s="40"/>
      <c r="U32" s="40"/>
      <c r="V32" s="40"/>
      <c r="W32" s="40"/>
      <c r="X32" s="40"/>
      <c r="Y32" s="40"/>
    </row>
    <row r="36" spans="4:4" x14ac:dyDescent="0.25">
      <c r="D36" s="19"/>
    </row>
    <row r="38" spans="4:4" x14ac:dyDescent="0.25">
      <c r="D38" s="1"/>
    </row>
    <row r="89" spans="3:23" x14ac:dyDescent="0.25">
      <c r="C89" s="1"/>
      <c r="D89" s="1"/>
      <c r="E89" s="1"/>
      <c r="F89" s="1"/>
      <c r="G89" s="1"/>
      <c r="H89" s="1"/>
      <c r="I89" s="1"/>
      <c r="J89" s="1"/>
      <c r="K89" s="1"/>
      <c r="L89" s="1"/>
      <c r="M89" s="1"/>
      <c r="N89" s="1"/>
      <c r="O89" s="1"/>
      <c r="P89" s="1"/>
      <c r="Q89" s="1"/>
      <c r="R89" s="1"/>
      <c r="S89" s="1"/>
      <c r="T89" s="1"/>
      <c r="U89" s="1"/>
      <c r="V89" s="1"/>
      <c r="W89" s="1"/>
    </row>
    <row r="90" spans="3:23" x14ac:dyDescent="0.25">
      <c r="C90" s="1"/>
      <c r="D90" s="1"/>
      <c r="E90" s="1"/>
      <c r="F90" s="1"/>
      <c r="G90" s="1"/>
      <c r="H90" s="1"/>
      <c r="I90" s="1"/>
      <c r="J90" s="1"/>
      <c r="K90" s="1"/>
      <c r="L90" s="1"/>
      <c r="M90" s="1"/>
      <c r="N90" s="1"/>
      <c r="O90" s="1"/>
      <c r="P90" s="1"/>
      <c r="Q90" s="1"/>
      <c r="R90" s="1"/>
      <c r="S90" s="1"/>
      <c r="T90" s="1"/>
      <c r="U90" s="1"/>
      <c r="V90" s="1"/>
      <c r="W90" s="1"/>
    </row>
  </sheetData>
  <phoneticPr fontId="6" type="noConversion"/>
  <pageMargins left="0.25" right="0.25" top="0.75" bottom="0.75" header="0.3" footer="0.3"/>
  <pageSetup paperSize="5" scale="3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5" x14ac:dyDescent="0.25"/>
  <cols>
    <col min="1" max="1" width="20.42578125" customWidth="1"/>
    <col min="2" max="2" width="32.140625" bestFit="1" customWidth="1"/>
    <col min="3" max="3" width="25.7109375" customWidth="1"/>
    <col min="4" max="5" width="20.42578125" style="3" customWidth="1"/>
    <col min="6" max="6" width="21.7109375" style="3" customWidth="1"/>
  </cols>
  <sheetData>
    <row r="1" spans="1:6" x14ac:dyDescent="0.25">
      <c r="A1" t="s">
        <v>9</v>
      </c>
      <c r="B1" t="s">
        <v>10</v>
      </c>
      <c r="C1" t="s">
        <v>11</v>
      </c>
      <c r="D1" s="3" t="s">
        <v>12</v>
      </c>
      <c r="E1" s="3" t="s">
        <v>13</v>
      </c>
      <c r="F1" s="3" t="s">
        <v>14</v>
      </c>
    </row>
    <row r="2" spans="1:6" x14ac:dyDescent="0.25">
      <c r="A2" t="s">
        <v>15</v>
      </c>
      <c r="B2" t="s">
        <v>16</v>
      </c>
      <c r="C2" t="s">
        <v>17</v>
      </c>
      <c r="D2" s="3" t="s">
        <v>18</v>
      </c>
      <c r="E2" s="3" t="s">
        <v>18</v>
      </c>
      <c r="F2" s="9">
        <f>'DRGR Assumptions'!E27</f>
        <v>16826050</v>
      </c>
    </row>
    <row r="3" spans="1:6" x14ac:dyDescent="0.25">
      <c r="A3" t="s">
        <v>19</v>
      </c>
      <c r="B3" t="s">
        <v>16</v>
      </c>
      <c r="C3" t="s">
        <v>20</v>
      </c>
      <c r="D3" s="3" t="s">
        <v>18</v>
      </c>
      <c r="E3" s="3" t="s">
        <v>18</v>
      </c>
      <c r="F3" s="9">
        <f>'DRGR Assumptions'!F27</f>
        <v>10306150</v>
      </c>
    </row>
    <row r="4" spans="1:6" x14ac:dyDescent="0.25">
      <c r="A4" t="s">
        <v>15</v>
      </c>
      <c r="B4" t="s">
        <v>21</v>
      </c>
      <c r="C4" t="s">
        <v>22</v>
      </c>
      <c r="D4" s="3" t="s">
        <v>18</v>
      </c>
      <c r="E4" s="3" t="s">
        <v>18</v>
      </c>
      <c r="F4" s="9">
        <f>'DRGR Assumptions'!E28</f>
        <v>10095630</v>
      </c>
    </row>
    <row r="5" spans="1:6" x14ac:dyDescent="0.25">
      <c r="A5" t="s">
        <v>19</v>
      </c>
      <c r="B5" t="s">
        <v>21</v>
      </c>
      <c r="C5" t="s">
        <v>23</v>
      </c>
      <c r="D5" s="3" t="s">
        <v>18</v>
      </c>
      <c r="E5" s="3" t="s">
        <v>18</v>
      </c>
      <c r="F5" s="9">
        <f>'DRGR Assumptions'!F28</f>
        <v>6183690</v>
      </c>
    </row>
    <row r="6" spans="1:6" x14ac:dyDescent="0.25">
      <c r="A6" t="s">
        <v>15</v>
      </c>
      <c r="B6" t="s">
        <v>24</v>
      </c>
      <c r="C6" t="s">
        <v>25</v>
      </c>
      <c r="D6" s="3" t="s">
        <v>26</v>
      </c>
      <c r="E6" s="7">
        <f>'DRGR Assumptions'!E13</f>
        <v>1888.3698745440699</v>
      </c>
      <c r="F6" s="9">
        <f>'DRGR Assumptions'!C21</f>
        <v>141338820</v>
      </c>
    </row>
    <row r="7" spans="1:6" x14ac:dyDescent="0.25">
      <c r="A7" t="s">
        <v>19</v>
      </c>
      <c r="B7" t="s">
        <v>24</v>
      </c>
      <c r="C7" t="s">
        <v>27</v>
      </c>
      <c r="D7" s="3" t="s">
        <v>26</v>
      </c>
      <c r="E7" s="7">
        <f>'DRGR Assumptions'!F13</f>
        <v>1156.6483626598258</v>
      </c>
      <c r="F7" s="9">
        <f>'DRGR Assumptions'!D21</f>
        <v>86571660</v>
      </c>
    </row>
    <row r="8" spans="1:6" x14ac:dyDescent="0.25">
      <c r="A8" t="s">
        <v>15</v>
      </c>
      <c r="B8" t="s">
        <v>24</v>
      </c>
      <c r="C8" t="s">
        <v>28</v>
      </c>
      <c r="D8" s="3" t="s">
        <v>29</v>
      </c>
      <c r="E8" s="7">
        <f>'DRGR Assumptions'!G13</f>
        <v>809.30137480460144</v>
      </c>
      <c r="F8" s="9">
        <f>'DRGR Assumptions'!E21</f>
        <v>60573780</v>
      </c>
    </row>
    <row r="9" spans="1:6" x14ac:dyDescent="0.25">
      <c r="A9" t="s">
        <v>19</v>
      </c>
      <c r="B9" t="s">
        <v>24</v>
      </c>
      <c r="C9" t="s">
        <v>30</v>
      </c>
      <c r="D9" s="3" t="s">
        <v>29</v>
      </c>
      <c r="E9" s="7">
        <f>'DRGR Assumptions'!H13</f>
        <v>495.7064411399254</v>
      </c>
      <c r="F9" s="9">
        <f>'DRGR Assumptions'!F21</f>
        <v>37102140</v>
      </c>
    </row>
    <row r="10" spans="1:6" x14ac:dyDescent="0.25">
      <c r="A10" t="s">
        <v>15</v>
      </c>
      <c r="B10" t="s">
        <v>31</v>
      </c>
      <c r="C10" t="s">
        <v>32</v>
      </c>
      <c r="D10" s="3" t="s">
        <v>33</v>
      </c>
      <c r="E10" s="7">
        <f>'DRGR Assumptions'!E15</f>
        <v>94.131654120000022</v>
      </c>
      <c r="F10" s="9">
        <f>'DRGR Assumptions'!C23</f>
        <v>4706582.7060000002</v>
      </c>
    </row>
    <row r="11" spans="1:6" x14ac:dyDescent="0.25">
      <c r="A11" t="s">
        <v>19</v>
      </c>
      <c r="B11" t="s">
        <v>31</v>
      </c>
      <c r="C11" t="s">
        <v>34</v>
      </c>
      <c r="D11" s="3" t="s">
        <v>33</v>
      </c>
      <c r="E11" s="7">
        <f>'DRGR Assumptions'!F15</f>
        <v>57.656725560000005</v>
      </c>
      <c r="F11" s="9">
        <f>'DRGR Assumptions'!D23</f>
        <v>2882836.2779999999</v>
      </c>
    </row>
    <row r="12" spans="1:6" x14ac:dyDescent="0.25">
      <c r="A12" t="s">
        <v>15</v>
      </c>
      <c r="B12" t="s">
        <v>31</v>
      </c>
      <c r="C12" t="s">
        <v>35</v>
      </c>
      <c r="D12" s="3" t="s">
        <v>36</v>
      </c>
      <c r="E12" s="7">
        <f>'DRGR Assumptions'!E16</f>
        <v>93.981284065495217</v>
      </c>
      <c r="F12" s="9">
        <f>'DRGR Assumptions'!C24</f>
        <v>9413165.4120000005</v>
      </c>
    </row>
    <row r="13" spans="1:6" x14ac:dyDescent="0.25">
      <c r="A13" t="s">
        <v>19</v>
      </c>
      <c r="B13" t="s">
        <v>31</v>
      </c>
      <c r="C13" t="s">
        <v>37</v>
      </c>
      <c r="D13" s="3" t="s">
        <v>36</v>
      </c>
      <c r="E13" s="7">
        <f>'DRGR Assumptions'!F16</f>
        <v>57.564622164536743</v>
      </c>
      <c r="F13" s="9">
        <f>'DRGR Assumptions'!D24</f>
        <v>5765672.5559999999</v>
      </c>
    </row>
    <row r="14" spans="1:6" x14ac:dyDescent="0.25">
      <c r="A14" t="s">
        <v>15</v>
      </c>
      <c r="B14" t="s">
        <v>31</v>
      </c>
      <c r="C14" t="s">
        <v>38</v>
      </c>
      <c r="D14" s="3" t="s">
        <v>29</v>
      </c>
      <c r="E14" s="7">
        <f>'DRGR Assumptions'!G16</f>
        <v>80.619830650926531</v>
      </c>
      <c r="F14" s="9">
        <f>SUM('DRGR Assumptions'!E23:E24)</f>
        <v>6051320.6220000014</v>
      </c>
    </row>
    <row r="15" spans="1:6" x14ac:dyDescent="0.25">
      <c r="A15" t="s">
        <v>19</v>
      </c>
      <c r="B15" t="s">
        <v>31</v>
      </c>
      <c r="C15" t="s">
        <v>39</v>
      </c>
      <c r="D15" s="3" t="s">
        <v>29</v>
      </c>
      <c r="E15" s="7">
        <f>'DRGR Assumptions'!H16</f>
        <v>49.38057759623004</v>
      </c>
      <c r="F15" s="9">
        <f>SUM('DRGR Assumptions'!F23:F24)</f>
        <v>3706503.7860000003</v>
      </c>
    </row>
    <row r="16" spans="1:6" x14ac:dyDescent="0.25">
      <c r="A16" t="s">
        <v>15</v>
      </c>
      <c r="B16" t="s">
        <v>40</v>
      </c>
      <c r="C16" t="s">
        <v>41</v>
      </c>
      <c r="D16" s="3" t="s">
        <v>26</v>
      </c>
      <c r="E16" s="7">
        <f>'DRGR Assumptions'!E14</f>
        <v>201.9126</v>
      </c>
      <c r="F16" s="9">
        <f>'DRGR Assumptions'!C22</f>
        <v>14133882</v>
      </c>
    </row>
    <row r="17" spans="1:6" x14ac:dyDescent="0.25">
      <c r="A17" t="s">
        <v>19</v>
      </c>
      <c r="B17" t="s">
        <v>40</v>
      </c>
      <c r="C17" t="s">
        <v>42</v>
      </c>
      <c r="D17" s="3" t="s">
        <v>26</v>
      </c>
      <c r="E17" s="7">
        <f>'DRGR Assumptions'!F14</f>
        <v>123.67379999999999</v>
      </c>
      <c r="F17" s="9">
        <f>'DRGR Assumptions'!D22</f>
        <v>8657166</v>
      </c>
    </row>
    <row r="18" spans="1:6" x14ac:dyDescent="0.25">
      <c r="A18" t="s">
        <v>15</v>
      </c>
      <c r="B18" t="s">
        <v>40</v>
      </c>
      <c r="C18" t="s">
        <v>43</v>
      </c>
      <c r="D18" s="3" t="s">
        <v>29</v>
      </c>
      <c r="E18" s="7">
        <f>'DRGR Assumptions'!G14</f>
        <v>86.533971428571434</v>
      </c>
      <c r="F18" s="9">
        <f>'DRGR Assumptions'!E22</f>
        <v>6057378</v>
      </c>
    </row>
    <row r="19" spans="1:6" x14ac:dyDescent="0.25">
      <c r="A19" t="s">
        <v>19</v>
      </c>
      <c r="B19" t="s">
        <v>40</v>
      </c>
      <c r="C19" t="s">
        <v>44</v>
      </c>
      <c r="D19" s="3" t="s">
        <v>29</v>
      </c>
      <c r="E19" s="7">
        <f>'DRGR Assumptions'!H14</f>
        <v>53.003057142857145</v>
      </c>
      <c r="F19" s="9">
        <f>'DRGR Assumptions'!F22</f>
        <v>3710213.9999999995</v>
      </c>
    </row>
    <row r="20" spans="1:6" x14ac:dyDescent="0.25">
      <c r="A20" t="s">
        <v>15</v>
      </c>
      <c r="B20" t="s">
        <v>45</v>
      </c>
      <c r="C20" t="s">
        <v>46</v>
      </c>
      <c r="D20" s="3" t="s">
        <v>47</v>
      </c>
      <c r="E20" s="7">
        <f>'DRGR Assumptions'!E17</f>
        <v>0</v>
      </c>
      <c r="F20" s="9">
        <f>'DRGR Assumptions'!C25</f>
        <v>3365210</v>
      </c>
    </row>
    <row r="21" spans="1:6" x14ac:dyDescent="0.25">
      <c r="A21" t="s">
        <v>19</v>
      </c>
      <c r="B21" t="s">
        <v>45</v>
      </c>
      <c r="C21" t="s">
        <v>48</v>
      </c>
      <c r="D21" s="3" t="s">
        <v>47</v>
      </c>
      <c r="E21" s="7">
        <f>'DRGR Assumptions'!F17</f>
        <v>0</v>
      </c>
      <c r="F21" s="9">
        <f>'DRGR Assumptions'!D25</f>
        <v>2061229.9999999998</v>
      </c>
    </row>
    <row r="22" spans="1:6" x14ac:dyDescent="0.25">
      <c r="A22" t="s">
        <v>15</v>
      </c>
      <c r="B22" t="s">
        <v>49</v>
      </c>
      <c r="C22" t="s">
        <v>50</v>
      </c>
      <c r="D22" s="3" t="s">
        <v>26</v>
      </c>
      <c r="E22" s="7">
        <f>'DRGR Assumptions'!E18</f>
        <v>13.023162515387622</v>
      </c>
      <c r="F22" s="9">
        <f>'DRGR Assumptions'!C26</f>
        <v>2355647</v>
      </c>
    </row>
    <row r="23" spans="1:6" x14ac:dyDescent="0.25">
      <c r="A23" t="s">
        <v>19</v>
      </c>
      <c r="B23" t="s">
        <v>49</v>
      </c>
      <c r="C23" t="s">
        <v>51</v>
      </c>
      <c r="D23" s="3" t="s">
        <v>26</v>
      </c>
      <c r="E23" s="7">
        <f>'DRGR Assumptions'!F18</f>
        <v>7.9768374846123784</v>
      </c>
      <c r="F23" s="9">
        <f>'DRGR Assumptions'!D26</f>
        <v>1442860.9999999998</v>
      </c>
    </row>
    <row r="24" spans="1:6" x14ac:dyDescent="0.25">
      <c r="A24" t="s">
        <v>15</v>
      </c>
      <c r="B24" t="s">
        <v>49</v>
      </c>
      <c r="C24" t="s">
        <v>52</v>
      </c>
      <c r="D24" s="3" t="s">
        <v>29</v>
      </c>
      <c r="E24" s="7">
        <f>'DRGR Assumptions'!G18</f>
        <v>5.5813553637375524</v>
      </c>
      <c r="F24" s="9">
        <f>'DRGR Assumptions'!E26</f>
        <v>1009563</v>
      </c>
    </row>
    <row r="25" spans="1:6" x14ac:dyDescent="0.25">
      <c r="A25" t="s">
        <v>19</v>
      </c>
      <c r="B25" t="s">
        <v>49</v>
      </c>
      <c r="C25" t="s">
        <v>53</v>
      </c>
      <c r="D25" s="3" t="s">
        <v>29</v>
      </c>
      <c r="E25" s="7">
        <f>'DRGR Assumptions'!H18</f>
        <v>3.4186446362624481</v>
      </c>
      <c r="F25" s="9">
        <f>'DRGR Assumptions'!F26</f>
        <v>618369</v>
      </c>
    </row>
    <row r="28" spans="1:6" x14ac:dyDescent="0.25">
      <c r="D28" s="6"/>
    </row>
    <row r="29" spans="1:6" x14ac:dyDescent="0.25">
      <c r="D29" s="6"/>
    </row>
    <row r="30" spans="1:6" x14ac:dyDescent="0.25">
      <c r="D30" s="6"/>
    </row>
    <row r="31" spans="1:6" x14ac:dyDescent="0.25">
      <c r="D31" s="6"/>
    </row>
    <row r="32" spans="1:6" x14ac:dyDescent="0.25">
      <c r="D32" s="4"/>
      <c r="E32" s="5"/>
    </row>
    <row r="33" spans="4:6" x14ac:dyDescent="0.25">
      <c r="D33" s="4"/>
      <c r="E33" s="5"/>
    </row>
    <row r="34" spans="4:6" x14ac:dyDescent="0.25">
      <c r="D34" s="4"/>
    </row>
    <row r="35" spans="4:6" x14ac:dyDescent="0.25">
      <c r="D35" s="4"/>
    </row>
    <row r="38" spans="4:6" x14ac:dyDescent="0.25">
      <c r="D38" s="8"/>
      <c r="E38" s="9"/>
      <c r="F38" s="7"/>
    </row>
    <row r="39" spans="4:6" x14ac:dyDescent="0.25">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5" x14ac:dyDescent="0.2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x14ac:dyDescent="0.25">
      <c r="A3" t="s">
        <v>54</v>
      </c>
      <c r="B3" s="3" t="s">
        <v>55</v>
      </c>
      <c r="C3" s="3"/>
      <c r="D3" s="3"/>
    </row>
    <row r="4" spans="1:8" x14ac:dyDescent="0.25">
      <c r="A4" t="s">
        <v>56</v>
      </c>
      <c r="B4" s="6">
        <v>0.7</v>
      </c>
      <c r="C4" s="3"/>
      <c r="D4" s="3"/>
    </row>
    <row r="5" spans="1:8" x14ac:dyDescent="0.25">
      <c r="A5" t="s">
        <v>57</v>
      </c>
      <c r="B5" s="6">
        <v>0.3</v>
      </c>
      <c r="C5" s="3"/>
      <c r="D5" s="3"/>
    </row>
    <row r="6" spans="1:8" x14ac:dyDescent="0.25">
      <c r="B6" s="6"/>
      <c r="C6" s="3"/>
      <c r="D6" s="3"/>
    </row>
    <row r="7" spans="1:8" x14ac:dyDescent="0.25">
      <c r="A7" t="s">
        <v>58</v>
      </c>
      <c r="B7" s="6" t="s">
        <v>59</v>
      </c>
      <c r="C7" s="3" t="s">
        <v>60</v>
      </c>
      <c r="D7" s="3"/>
    </row>
    <row r="8" spans="1:8" x14ac:dyDescent="0.25">
      <c r="A8" t="s">
        <v>61</v>
      </c>
      <c r="B8" s="4">
        <v>336521000</v>
      </c>
      <c r="C8" s="5">
        <f>B8/B10</f>
        <v>0.6201505959708391</v>
      </c>
      <c r="D8" s="3"/>
    </row>
    <row r="9" spans="1:8" x14ac:dyDescent="0.25">
      <c r="A9" t="s">
        <v>62</v>
      </c>
      <c r="B9" s="4">
        <v>206123000</v>
      </c>
      <c r="C9" s="5">
        <f>B9/B10</f>
        <v>0.3798494040291609</v>
      </c>
      <c r="D9" s="3"/>
    </row>
    <row r="10" spans="1:8" x14ac:dyDescent="0.25">
      <c r="A10" t="s">
        <v>63</v>
      </c>
      <c r="B10" s="4">
        <f>SUM(B8:B9)</f>
        <v>542644000</v>
      </c>
      <c r="C10" s="3"/>
      <c r="D10" s="3"/>
    </row>
    <row r="11" spans="1:8" x14ac:dyDescent="0.25">
      <c r="B11" s="4"/>
      <c r="C11" s="3"/>
      <c r="D11" s="3"/>
    </row>
    <row r="12" spans="1:8" ht="15.75" thickBot="1" x14ac:dyDescent="0.3">
      <c r="A12" t="s">
        <v>64</v>
      </c>
      <c r="B12" s="3" t="s">
        <v>65</v>
      </c>
      <c r="C12" s="3" t="s">
        <v>66</v>
      </c>
      <c r="D12" s="3" t="s">
        <v>67</v>
      </c>
      <c r="E12" s="11" t="s">
        <v>68</v>
      </c>
      <c r="F12" s="11" t="s">
        <v>69</v>
      </c>
      <c r="G12" s="11" t="s">
        <v>70</v>
      </c>
      <c r="H12" s="10" t="s">
        <v>71</v>
      </c>
    </row>
    <row r="13" spans="1:8" ht="15.75" thickTop="1" x14ac:dyDescent="0.25">
      <c r="A13" t="s">
        <v>0</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x14ac:dyDescent="0.25">
      <c r="A14" t="s">
        <v>72</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x14ac:dyDescent="0.25">
      <c r="A15" t="s">
        <v>73</v>
      </c>
      <c r="B15" s="14">
        <v>50000</v>
      </c>
      <c r="C15" s="24">
        <f>32558640*0.333</f>
        <v>10842027.120000001</v>
      </c>
      <c r="D15" s="13">
        <f>C15/B15</f>
        <v>216.84054240000003</v>
      </c>
      <c r="E15" s="7">
        <f>D15*B4*C8</f>
        <v>94.131654120000022</v>
      </c>
      <c r="F15" s="12">
        <f>D15*B4*C9</f>
        <v>57.656725560000005</v>
      </c>
      <c r="G15" s="12" t="s">
        <v>74</v>
      </c>
      <c r="H15" s="12" t="s">
        <v>74</v>
      </c>
    </row>
    <row r="16" spans="1:8" x14ac:dyDescent="0.25">
      <c r="A16" t="s">
        <v>75</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x14ac:dyDescent="0.25">
      <c r="A17" t="s">
        <v>76</v>
      </c>
      <c r="B17" s="1"/>
      <c r="C17" s="24">
        <v>5426440</v>
      </c>
      <c r="D17" s="1"/>
      <c r="E17" s="7">
        <f>Table5[[#This Row],[Units - FLOR Action Plan]]*C8</f>
        <v>0</v>
      </c>
      <c r="F17" s="12">
        <f>D17*C9</f>
        <v>0</v>
      </c>
      <c r="G17" s="7" t="s">
        <v>18</v>
      </c>
      <c r="H17" s="7" t="s">
        <v>18</v>
      </c>
    </row>
    <row r="18" spans="1:8" x14ac:dyDescent="0.25">
      <c r="A18" t="s">
        <v>77</v>
      </c>
      <c r="B18" s="13">
        <v>180881.33333333334</v>
      </c>
      <c r="C18" s="24">
        <v>5426440</v>
      </c>
      <c r="D18" s="13">
        <v>30</v>
      </c>
      <c r="E18" s="7">
        <f>D18*B4*C8</f>
        <v>13.023162515387622</v>
      </c>
      <c r="F18" s="12">
        <f>D18*B4*C9</f>
        <v>7.9768374846123784</v>
      </c>
      <c r="G18" s="12">
        <f>D18*B5*C8</f>
        <v>5.5813553637375524</v>
      </c>
      <c r="H18" s="12">
        <f>D18*B5*C9</f>
        <v>3.4186446362624481</v>
      </c>
    </row>
    <row r="20" spans="1:8" ht="15.75" thickBot="1" x14ac:dyDescent="0.3">
      <c r="A20" t="s">
        <v>78</v>
      </c>
      <c r="B20" s="3" t="s">
        <v>66</v>
      </c>
      <c r="C20" s="11" t="s">
        <v>68</v>
      </c>
      <c r="D20" s="11" t="s">
        <v>69</v>
      </c>
      <c r="E20" s="11" t="s">
        <v>70</v>
      </c>
      <c r="F20" s="10" t="s">
        <v>71</v>
      </c>
    </row>
    <row r="21" spans="1:8" ht="15.75" thickTop="1" x14ac:dyDescent="0.25">
      <c r="A21" t="s">
        <v>0</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x14ac:dyDescent="0.25">
      <c r="A22" t="s">
        <v>72</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x14ac:dyDescent="0.25">
      <c r="A23" t="s">
        <v>73</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x14ac:dyDescent="0.25">
      <c r="A24" t="s">
        <v>75</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x14ac:dyDescent="0.25">
      <c r="A25" t="s">
        <v>76</v>
      </c>
      <c r="B25" s="24">
        <v>5426440</v>
      </c>
      <c r="C25" s="9">
        <f>Table510[[#This Row],[Total Budget]]*$C$8</f>
        <v>3365210</v>
      </c>
      <c r="D25" s="15">
        <f>Table510[[#This Row],[Total Budget]]*$C$9</f>
        <v>2061229.9999999998</v>
      </c>
      <c r="E25" s="9" t="s">
        <v>18</v>
      </c>
      <c r="F25" s="9" t="s">
        <v>18</v>
      </c>
    </row>
    <row r="26" spans="1:8" x14ac:dyDescent="0.25">
      <c r="A26" t="s">
        <v>77</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x14ac:dyDescent="0.25">
      <c r="A27" t="s">
        <v>16</v>
      </c>
      <c r="B27" s="24">
        <v>27132200</v>
      </c>
      <c r="C27" s="9" t="s">
        <v>18</v>
      </c>
      <c r="D27" s="9" t="s">
        <v>18</v>
      </c>
      <c r="E27" s="15">
        <f>Table510[[#This Row],[Total Budget]]*C8</f>
        <v>16826050</v>
      </c>
      <c r="F27" s="15">
        <f>Table510[[#This Row],[Total Budget]]*C9</f>
        <v>10306150</v>
      </c>
    </row>
    <row r="28" spans="1:8" x14ac:dyDescent="0.25">
      <c r="A28" t="s">
        <v>21</v>
      </c>
      <c r="B28" s="24">
        <v>16279320</v>
      </c>
      <c r="C28" s="9" t="s">
        <v>18</v>
      </c>
      <c r="D28" s="9" t="s">
        <v>18</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8" ma:contentTypeDescription="Create a new document." ma:contentTypeScope="" ma:versionID="a0cfbcbca3b94be280b1a924210df737">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43ec0814ad548902b2543671838dcc4e"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F90A06CB-470F-437D-94BE-FBB384C54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D3F92E-2456-47BB-B394-ED6B33819D9D}">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www.w3.org/XML/1998/namespace"/>
    <ds:schemaRef ds:uri="http://purl.org/dc/terms/"/>
    <ds:schemaRef ds:uri="d410191d-dd08-4971-b00a-0585ce489b21"/>
    <ds:schemaRef ds:uri="2af2b31b-fcf0-44fb-a755-8016889d59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2023-07-31T17:40:11Z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