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Ilene\Desktop\DRGR\EOQ\2023 Q4\"/>
    </mc:Choice>
  </mc:AlternateContent>
  <xr:revisionPtr revIDLastSave="0" documentId="13_ncr:1_{2DF8AB81-5679-496D-BA6F-85817AAF91D1}" xr6:coauthVersionLast="47" xr6:coauthVersionMax="47" xr10:uidLastSave="{00000000-0000-0000-0000-000000000000}"/>
  <bookViews>
    <workbookView xWindow="702" yWindow="0" windowWidth="29768" windowHeight="11956"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6" l="1"/>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D139" i="5"/>
  <c r="C139"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<sst xmlns="http://schemas.openxmlformats.org/spreadsheetml/2006/main" count="203" uniqueCount="91">
  <si>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t>Housing</t>
  </si>
  <si>
    <t>Projected Expenditures</t>
  </si>
  <si>
    <t>Quarterly Projection</t>
  </si>
  <si>
    <t>Actual Expenditure</t>
  </si>
  <si>
    <t>Actual Quarterly Expend (from QPRs)</t>
  </si>
  <si>
    <t>Planning &amp; Admin</t>
  </si>
  <si>
    <t>Total Expenditures</t>
  </si>
  <si>
    <t>Projected Units</t>
  </si>
  <si>
    <t>Actual Units</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</si>
  <si>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</si>
  <si>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</si>
  <si>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</si>
  <si>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</si>
  <si>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</si>
  <si>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</si>
  <si>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</si>
  <si>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</si>
  <si>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</si>
  <si>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</si>
  <si>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</si>
  <si>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</si>
  <si>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</si>
  <si>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</si>
  <si>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</si>
  <si>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</si>
  <si>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</si>
  <si>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</si>
  <si>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</si>
  <si>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</si>
  <si>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</si>
  <si>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</si>
  <si>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</si>
  <si>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</si>
  <si>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</si>
  <si>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</si>
  <si>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</si>
  <si>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</si>
  <si>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</si>
  <si>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</si>
  <si>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</si>
  <si>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</si>
  <si>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</si>
  <si>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</si>
  <si>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</si>
  <si>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</si>
  <si>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</si>
  <si>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</si>
  <si>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</si>
  <si>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</si>
  <si>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</si>
  <si>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</si>
  <si>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</si>
  <si>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</si>
  <si>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</si>
  <si>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</si>
  <si>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</si>
  <si>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</si>
  <si>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</si>
  <si>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</si>
  <si>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</si>
  <si>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</si>
  <si>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</si>
  <si>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</si>
  <si>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</si>
  <si>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</si>
  <si>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</si>
  <si>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</si>
  <si>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</si>
  <si>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</si>
  <si>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</si>
  <si>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</si>
  <si>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</si>
  <si>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</si>
  <si>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</si>
  <si>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</si>
  <si>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</si>
  <si>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</si>
  <si>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</si>
  <si>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</si>
  <si>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t>Affordable Housing Development Fund</t>
  </si>
  <si>
    <t>Affordable Housing Development Fund-Mitigation</t>
  </si>
  <si>
    <t># of affordable housing units (Quarterly Projection)</t>
  </si>
  <si>
    <t># of affordable housing units(Populated from QPR Reporting)</t>
  </si>
  <si>
    <t># of Properties (Quarterly Projection)</t>
  </si>
  <si>
    <t># of Properties (Populated from QPR Reporting)</t>
  </si>
  <si>
    <t>Homeownership Assistance Program</t>
  </si>
  <si>
    <t>Housing Counseling Fund</t>
  </si>
  <si>
    <t># of households reached (Quarterly Projection)</t>
  </si>
  <si>
    <t>Households</t>
  </si>
  <si>
    <t># of households reached (Populated from QPR Reporting)</t>
  </si>
  <si>
    <r>
      <rPr>
        <b/>
        <sz val="11"/>
        <color indexed="8"/>
        <rFont val="Calibri"/>
        <family val="2"/>
      </rPr>
      <t>State of North Carolina 
Community Development Block Grant – Disaster Recovery (CDBG-DR) Program for Tropical Storm Fred
Projections of Expenditures and Outcomes - as of Quarter Ending December 31, 2023</t>
    </r>
    <r>
      <rPr>
        <sz val="11"/>
        <color theme="1"/>
        <rFont val="Calibri"/>
        <family val="2"/>
        <scheme val="minor"/>
      </rPr>
      <t xml:space="preserve">
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</si>
</sst>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Proj'!$B$3:$Z$3</c:f>
              <c:numCache>
                <c:formatCode>"$"#,##0</c:formatCode>
                <c:ptCount val="25"/>
                <c:pt idx="0">
                  <c:v>352268</c:v>
                </c:pt>
                <c:pt idx="1">
                  <c:v>704536</c:v>
                </c:pt>
                <c:pt idx="2">
                  <c:v>1056804</c:v>
                </c:pt>
                <c:pt idx="3">
                  <c:v>1409072</c:v>
                </c:pt>
                <c:pt idx="4">
                  <c:v>1761340</c:v>
                </c:pt>
                <c:pt idx="5">
                  <c:v>2113608</c:v>
                </c:pt>
                <c:pt idx="6">
                  <c:v>2465876</c:v>
                </c:pt>
                <c:pt idx="7">
                  <c:v>2818144</c:v>
                </c:pt>
                <c:pt idx="8">
                  <c:v>3170412</c:v>
                </c:pt>
                <c:pt idx="9">
                  <c:v>3522680</c:v>
                </c:pt>
                <c:pt idx="10">
                  <c:v>3874948</c:v>
                </c:pt>
                <c:pt idx="11">
                  <c:v>4227216</c:v>
                </c:pt>
                <c:pt idx="12">
                  <c:v>4579484</c:v>
                </c:pt>
                <c:pt idx="13">
                  <c:v>4931752</c:v>
                </c:pt>
                <c:pt idx="14">
                  <c:v>5284020</c:v>
                </c:pt>
                <c:pt idx="15">
                  <c:v>5636288</c:v>
                </c:pt>
                <c:pt idx="16">
                  <c:v>5988556</c:v>
                </c:pt>
                <c:pt idx="17">
                  <c:v>6340824</c:v>
                </c:pt>
                <c:pt idx="18">
                  <c:v>6693092</c:v>
                </c:pt>
                <c:pt idx="19">
                  <c:v>7045360</c:v>
                </c:pt>
                <c:pt idx="20">
                  <c:v>7397628</c:v>
                </c:pt>
                <c:pt idx="21">
                  <c:v>7749896</c:v>
                </c:pt>
                <c:pt idx="22">
                  <c:v>8102164</c:v>
                </c:pt>
                <c:pt idx="23">
                  <c:v>8454432</c:v>
                </c:pt>
                <c:pt idx="24">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Proj'!$B$5:$Z$5</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Proj'!$B$72:$Z$72</c:f>
              <c:numCache>
                <c:formatCode>#,##0</c:formatCode>
                <c:ptCount val="25"/>
                <c:pt idx="0">
                  <c:v>0</c:v>
                </c:pt>
                <c:pt idx="1">
                  <c:v>0</c:v>
                </c:pt>
                <c:pt idx="2">
                  <c:v>0</c:v>
                </c:pt>
                <c:pt idx="3">
                  <c:v>0</c:v>
                </c:pt>
                <c:pt idx="4">
                  <c:v>0</c:v>
                </c:pt>
                <c:pt idx="5">
                  <c:v>0</c:v>
                </c:pt>
                <c:pt idx="6">
                  <c:v>10</c:v>
                </c:pt>
                <c:pt idx="7">
                  <c:v>10</c:v>
                </c:pt>
                <c:pt idx="8">
                  <c:v>10</c:v>
                </c:pt>
                <c:pt idx="9">
                  <c:v>10</c:v>
                </c:pt>
                <c:pt idx="10">
                  <c:v>10</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Proj'!$B$74:$Z$74</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Proj'!$B$29:$Z$29</c:f>
              <c:numCache>
                <c:formatCode>"$"#,##0</c:formatCode>
                <c:ptCount val="25"/>
                <c:pt idx="0">
                  <c:v>68800</c:v>
                </c:pt>
                <c:pt idx="1">
                  <c:v>137600</c:v>
                </c:pt>
                <c:pt idx="2">
                  <c:v>206400</c:v>
                </c:pt>
                <c:pt idx="3">
                  <c:v>275200</c:v>
                </c:pt>
                <c:pt idx="4">
                  <c:v>344000</c:v>
                </c:pt>
                <c:pt idx="5">
                  <c:v>412800</c:v>
                </c:pt>
                <c:pt idx="6">
                  <c:v>481600</c:v>
                </c:pt>
                <c:pt idx="7">
                  <c:v>550400</c:v>
                </c:pt>
                <c:pt idx="8">
                  <c:v>619200</c:v>
                </c:pt>
                <c:pt idx="9">
                  <c:v>688000</c:v>
                </c:pt>
                <c:pt idx="10">
                  <c:v>756800</c:v>
                </c:pt>
                <c:pt idx="11">
                  <c:v>825600</c:v>
                </c:pt>
                <c:pt idx="12">
                  <c:v>894400</c:v>
                </c:pt>
                <c:pt idx="13">
                  <c:v>963200</c:v>
                </c:pt>
                <c:pt idx="14">
                  <c:v>1032000</c:v>
                </c:pt>
                <c:pt idx="15">
                  <c:v>1100800</c:v>
                </c:pt>
                <c:pt idx="16">
                  <c:v>1169600</c:v>
                </c:pt>
                <c:pt idx="17">
                  <c:v>1238400</c:v>
                </c:pt>
                <c:pt idx="18">
                  <c:v>1307200</c:v>
                </c:pt>
                <c:pt idx="19">
                  <c:v>1376000</c:v>
                </c:pt>
                <c:pt idx="20">
                  <c:v>1444800</c:v>
                </c:pt>
                <c:pt idx="21">
                  <c:v>1513600</c:v>
                </c:pt>
                <c:pt idx="22">
                  <c:v>1582400</c:v>
                </c:pt>
                <c:pt idx="23">
                  <c:v>1651200</c:v>
                </c:pt>
                <c:pt idx="24">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Proj'!$B$31:$Z$31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Proj'!$B$109:$Z$109</c:f>
              <c:numCache>
                <c:formatCode>"$"#,##0</c:formatCode>
                <c:ptCount val="25"/>
                <c:pt idx="0">
                  <c:v>61372</c:v>
                </c:pt>
                <c:pt idx="1">
                  <c:v>122744</c:v>
                </c:pt>
                <c:pt idx="2">
                  <c:v>184116</c:v>
                </c:pt>
                <c:pt idx="3">
                  <c:v>245488</c:v>
                </c:pt>
                <c:pt idx="4">
                  <c:v>306860</c:v>
                </c:pt>
                <c:pt idx="5">
                  <c:v>368232</c:v>
                </c:pt>
                <c:pt idx="6">
                  <c:v>429604</c:v>
                </c:pt>
                <c:pt idx="7">
                  <c:v>490976</c:v>
                </c:pt>
                <c:pt idx="8">
                  <c:v>552348</c:v>
                </c:pt>
                <c:pt idx="9">
                  <c:v>613720</c:v>
                </c:pt>
                <c:pt idx="10">
                  <c:v>675092</c:v>
                </c:pt>
                <c:pt idx="11">
                  <c:v>736464</c:v>
                </c:pt>
                <c:pt idx="12">
                  <c:v>797836</c:v>
                </c:pt>
                <c:pt idx="13">
                  <c:v>859208</c:v>
                </c:pt>
                <c:pt idx="14">
                  <c:v>920580</c:v>
                </c:pt>
                <c:pt idx="15">
                  <c:v>981952</c:v>
                </c:pt>
                <c:pt idx="16">
                  <c:v>1043324</c:v>
                </c:pt>
                <c:pt idx="17">
                  <c:v>1104696</c:v>
                </c:pt>
                <c:pt idx="18">
                  <c:v>1166068</c:v>
                </c:pt>
                <c:pt idx="19">
                  <c:v>1227440</c:v>
                </c:pt>
                <c:pt idx="20">
                  <c:v>1288812</c:v>
                </c:pt>
                <c:pt idx="21">
                  <c:v>1350184</c:v>
                </c:pt>
                <c:pt idx="22">
                  <c:v>1411556</c:v>
                </c:pt>
                <c:pt idx="23">
                  <c:v>1472928</c:v>
                </c:pt>
                <c:pt idx="24">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Proj'!$B$111:$Z$111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Proj'!$B$136:$Z$136</c:f>
              <c:numCache>
                <c:formatCode>"$"#,##0</c:formatCode>
                <c:ptCount val="25"/>
                <c:pt idx="0">
                  <c:v>527440</c:v>
                </c:pt>
                <c:pt idx="1">
                  <c:v>1054880</c:v>
                </c:pt>
                <c:pt idx="2">
                  <c:v>1582320</c:v>
                </c:pt>
                <c:pt idx="3">
                  <c:v>2109760</c:v>
                </c:pt>
                <c:pt idx="4">
                  <c:v>2637200</c:v>
                </c:pt>
                <c:pt idx="5">
                  <c:v>3164640</c:v>
                </c:pt>
                <c:pt idx="6">
                  <c:v>3692080</c:v>
                </c:pt>
                <c:pt idx="7">
                  <c:v>4219520</c:v>
                </c:pt>
                <c:pt idx="8">
                  <c:v>4746960</c:v>
                </c:pt>
                <c:pt idx="9">
                  <c:v>5274400</c:v>
                </c:pt>
                <c:pt idx="10">
                  <c:v>5801840</c:v>
                </c:pt>
                <c:pt idx="11">
                  <c:v>6329280</c:v>
                </c:pt>
                <c:pt idx="12">
                  <c:v>6856720</c:v>
                </c:pt>
                <c:pt idx="13">
                  <c:v>7384160</c:v>
                </c:pt>
                <c:pt idx="14">
                  <c:v>7911600</c:v>
                </c:pt>
                <c:pt idx="15">
                  <c:v>8439040</c:v>
                </c:pt>
                <c:pt idx="16">
                  <c:v>8966480</c:v>
                </c:pt>
                <c:pt idx="17">
                  <c:v>9493920</c:v>
                </c:pt>
                <c:pt idx="18">
                  <c:v>10021360</c:v>
                </c:pt>
                <c:pt idx="19">
                  <c:v>10548800</c:v>
                </c:pt>
                <c:pt idx="20">
                  <c:v>11076240</c:v>
                </c:pt>
                <c:pt idx="21">
                  <c:v>11603680</c:v>
                </c:pt>
                <c:pt idx="22">
                  <c:v>12131120</c:v>
                </c:pt>
                <c:pt idx="23">
                  <c:v>12658560</c:v>
                </c:pt>
                <c:pt idx="24">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Proj'!$B$138:$Z$138</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Proj'!$B$54:$Z$54</c:f>
              <c:numCache>
                <c:formatCode>"$"#,##0</c:formatCode>
                <c:ptCount val="25"/>
                <c:pt idx="0">
                  <c:v>44000</c:v>
                </c:pt>
                <c:pt idx="1">
                  <c:v>88000</c:v>
                </c:pt>
                <c:pt idx="2">
                  <c:v>132000</c:v>
                </c:pt>
                <c:pt idx="3">
                  <c:v>176000</c:v>
                </c:pt>
                <c:pt idx="4">
                  <c:v>220000</c:v>
                </c:pt>
                <c:pt idx="5">
                  <c:v>264000</c:v>
                </c:pt>
                <c:pt idx="6">
                  <c:v>308000</c:v>
                </c:pt>
                <c:pt idx="7">
                  <c:v>352000</c:v>
                </c:pt>
                <c:pt idx="8">
                  <c:v>396000</c:v>
                </c:pt>
                <c:pt idx="9">
                  <c:v>440000</c:v>
                </c:pt>
                <c:pt idx="10">
                  <c:v>484000</c:v>
                </c:pt>
                <c:pt idx="11">
                  <c:v>528000</c:v>
                </c:pt>
                <c:pt idx="12">
                  <c:v>572000</c:v>
                </c:pt>
                <c:pt idx="13">
                  <c:v>616000</c:v>
                </c:pt>
                <c:pt idx="14">
                  <c:v>660000</c:v>
                </c:pt>
                <c:pt idx="15">
                  <c:v>704000</c:v>
                </c:pt>
                <c:pt idx="16">
                  <c:v>748000</c:v>
                </c:pt>
                <c:pt idx="17">
                  <c:v>792000</c:v>
                </c:pt>
                <c:pt idx="18">
                  <c:v>836000</c:v>
                </c:pt>
                <c:pt idx="19">
                  <c:v>880000</c:v>
                </c:pt>
                <c:pt idx="20">
                  <c:v>924000</c:v>
                </c:pt>
                <c:pt idx="21">
                  <c:v>968000</c:v>
                </c:pt>
                <c:pt idx="22">
                  <c:v>1012000</c:v>
                </c:pt>
                <c:pt idx="23">
                  <c:v>1056000</c:v>
                </c:pt>
                <c:pt idx="24">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Proj'!$B$56:$Z$56</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Proj'!$B$80:$Z$80</c:f>
              <c:numCache>
                <c:formatCode>"$"#,##0</c:formatCode>
                <c:ptCount val="25"/>
                <c:pt idx="0">
                  <c:v>1000</c:v>
                </c:pt>
                <c:pt idx="1">
                  <c:v>2000</c:v>
                </c:pt>
                <c:pt idx="2">
                  <c:v>3000</c:v>
                </c:pt>
                <c:pt idx="3">
                  <c:v>4000</c:v>
                </c:pt>
                <c:pt idx="4">
                  <c:v>5000</c:v>
                </c:pt>
                <c:pt idx="5">
                  <c:v>6000</c:v>
                </c:pt>
                <c:pt idx="6">
                  <c:v>7000</c:v>
                </c:pt>
                <c:pt idx="7">
                  <c:v>8000</c:v>
                </c:pt>
                <c:pt idx="8">
                  <c:v>9000</c:v>
                </c:pt>
                <c:pt idx="9">
                  <c:v>10000</c:v>
                </c:pt>
                <c:pt idx="10">
                  <c:v>11000</c:v>
                </c:pt>
                <c:pt idx="11">
                  <c:v>12000</c:v>
                </c:pt>
                <c:pt idx="12">
                  <c:v>13000</c:v>
                </c:pt>
                <c:pt idx="13">
                  <c:v>14000</c:v>
                </c:pt>
                <c:pt idx="14">
                  <c:v>15000</c:v>
                </c:pt>
                <c:pt idx="15">
                  <c:v>16000</c:v>
                </c:pt>
                <c:pt idx="16">
                  <c:v>17000</c:v>
                </c:pt>
                <c:pt idx="17">
                  <c:v>18000</c:v>
                </c:pt>
                <c:pt idx="18">
                  <c:v>19000</c:v>
                </c:pt>
                <c:pt idx="19">
                  <c:v>20000</c:v>
                </c:pt>
                <c:pt idx="20">
                  <c:v>21000</c:v>
                </c:pt>
                <c:pt idx="21">
                  <c:v>22000</c:v>
                </c:pt>
                <c:pt idx="22">
                  <c:v>23000</c:v>
                </c:pt>
                <c:pt idx="23">
                  <c:v>24000</c:v>
                </c:pt>
                <c:pt idx="24">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'Financial Proj'!$B$82:$Z$82</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Proj'!$B$3:$Z$3</c:f>
              <c:numCache>
                <c:formatCode>General</c:formatCode>
                <c:ptCount val="25"/>
                <c:pt idx="0">
                  <c:v>0</c:v>
                </c:pt>
                <c:pt idx="1">
                  <c:v>0</c:v>
                </c:pt>
                <c:pt idx="2">
                  <c:v>0</c:v>
                </c:pt>
                <c:pt idx="3">
                  <c:v>0</c:v>
                </c:pt>
                <c:pt idx="4">
                  <c:v>0</c:v>
                </c:pt>
                <c:pt idx="5">
                  <c:v>0</c:v>
                </c:pt>
                <c:pt idx="6">
                  <c:v>15</c:v>
                </c:pt>
                <c:pt idx="7">
                  <c:v>15</c:v>
                </c:pt>
                <c:pt idx="8">
                  <c:v>15</c:v>
                </c:pt>
                <c:pt idx="9">
                  <c:v>15</c:v>
                </c:pt>
                <c:pt idx="10">
                  <c:v>15</c:v>
                </c:pt>
                <c:pt idx="11">
                  <c:v>29</c:v>
                </c:pt>
                <c:pt idx="12">
                  <c:v>29</c:v>
                </c:pt>
                <c:pt idx="13">
                  <c:v>29</c:v>
                </c:pt>
                <c:pt idx="14">
                  <c:v>29</c:v>
                </c:pt>
                <c:pt idx="15">
                  <c:v>29</c:v>
                </c:pt>
                <c:pt idx="16">
                  <c:v>29</c:v>
                </c:pt>
                <c:pt idx="17">
                  <c:v>29</c:v>
                </c:pt>
                <c:pt idx="18">
                  <c:v>42</c:v>
                </c:pt>
                <c:pt idx="19">
                  <c:v>42</c:v>
                </c:pt>
                <c:pt idx="20">
                  <c:v>42</c:v>
                </c:pt>
                <c:pt idx="21">
                  <c:v>42</c:v>
                </c:pt>
                <c:pt idx="22">
                  <c:v>42</c:v>
                </c:pt>
                <c:pt idx="23">
                  <c:v>42</c:v>
                </c:pt>
                <c:pt idx="24">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Proj'!$B$5:$Z$5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Proj'!$B$27:$Z$27</c:f>
              <c:numCache>
                <c:formatCode>#,##0</c:formatCode>
                <c:ptCount val="25"/>
                <c:pt idx="0">
                  <c:v>0</c:v>
                </c:pt>
                <c:pt idx="1">
                  <c:v>0</c:v>
                </c:pt>
                <c:pt idx="2">
                  <c:v>0</c:v>
                </c:pt>
                <c:pt idx="3">
                  <c:v>0</c:v>
                </c:pt>
                <c:pt idx="4">
                  <c:v>0</c:v>
                </c:pt>
                <c:pt idx="5">
                  <c:v>0</c:v>
                </c:pt>
                <c:pt idx="6">
                  <c:v>15</c:v>
                </c:pt>
                <c:pt idx="7">
                  <c:v>15</c:v>
                </c:pt>
                <c:pt idx="8">
                  <c:v>15</c:v>
                </c:pt>
                <c:pt idx="9">
                  <c:v>15</c:v>
                </c:pt>
                <c:pt idx="10">
                  <c:v>15</c:v>
                </c:pt>
                <c:pt idx="11">
                  <c:v>29</c:v>
                </c:pt>
                <c:pt idx="12">
                  <c:v>29</c:v>
                </c:pt>
                <c:pt idx="13">
                  <c:v>29</c:v>
                </c:pt>
                <c:pt idx="14">
                  <c:v>29</c:v>
                </c:pt>
                <c:pt idx="15">
                  <c:v>29</c:v>
                </c:pt>
                <c:pt idx="16">
                  <c:v>29</c:v>
                </c:pt>
                <c:pt idx="17">
                  <c:v>29</c:v>
                </c:pt>
                <c:pt idx="18">
                  <c:v>42</c:v>
                </c:pt>
                <c:pt idx="19">
                  <c:v>42</c:v>
                </c:pt>
                <c:pt idx="20">
                  <c:v>42</c:v>
                </c:pt>
                <c:pt idx="21">
                  <c:v>42</c:v>
                </c:pt>
                <c:pt idx="22">
                  <c:v>42</c:v>
                </c:pt>
                <c:pt idx="23">
                  <c:v>42</c:v>
                </c:pt>
                <c:pt idx="24">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Proj'!$B$29:$Z$29</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Proj'!$B$50:$Z$50</c:f>
              <c:numCache>
                <c:formatCode>#,##0</c:formatCode>
                <c:ptCount val="25"/>
                <c:pt idx="0">
                  <c:v>0</c:v>
                </c:pt>
                <c:pt idx="1">
                  <c:v>0</c:v>
                </c:pt>
                <c:pt idx="2">
                  <c:v>0</c:v>
                </c:pt>
                <c:pt idx="3">
                  <c:v>0</c:v>
                </c:pt>
                <c:pt idx="4">
                  <c:v>0</c:v>
                </c:pt>
                <c:pt idx="5">
                  <c:v>0</c:v>
                </c:pt>
                <c:pt idx="6">
                  <c:v>10</c:v>
                </c:pt>
                <c:pt idx="7">
                  <c:v>10</c:v>
                </c:pt>
                <c:pt idx="8">
                  <c:v>10</c:v>
                </c:pt>
                <c:pt idx="9">
                  <c:v>10</c:v>
                </c:pt>
                <c:pt idx="10">
                  <c:v>10</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5"/>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pt idx="24">
                  <c:v>47209</c:v>
                </c:pt>
              </c:numCache>
            </c:numRef>
          </c:cat>
          <c:val>
            <c:numRef>
              <c:f>'Performance Proj'!$B$52:$Z$52</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5</xdr:col>
      <xdr:colOff>1030565</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6</xdr:col>
      <xdr:colOff>253120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5</xdr:col>
      <xdr:colOff>488163</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140</xdr:row>
      <xdr:rowOff>45720</xdr:rowOff>
    </xdr:from>
    <xdr:to>
      <xdr:col>5</xdr:col>
      <xdr:colOff>786484</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5</xdr:col>
      <xdr:colOff>759364</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117231</xdr:colOff>
      <xdr:row>84</xdr:row>
      <xdr:rowOff>175846</xdr:rowOff>
    </xdr:from>
    <xdr:to>
      <xdr:col>5</xdr:col>
      <xdr:colOff>506243</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281940</xdr:colOff>
      <xdr:row>6</xdr:row>
      <xdr:rowOff>175260</xdr:rowOff>
    </xdr:from>
    <xdr:to>
      <xdr:col>3</xdr:col>
      <xdr:colOff>750323</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4</xdr:col>
      <xdr:colOff>795523</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274320</xdr:colOff>
      <xdr:row>54</xdr:row>
      <xdr:rowOff>7620</xdr:rowOff>
    </xdr:from>
    <xdr:to>
      <xdr:col>4</xdr:col>
      <xdr:colOff>334481</xdr:colOff>
      <xdr:row>68</xdr:row>
      <xdr:rowOff>160020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4</xdr:col>
      <xdr:colOff>506242</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H4" sqref="H4"/>
    </sheetView>
  </sheetViews>
  <sheetFormatPr defaultRowHeight="14.55" x14ac:dyDescent="0.3"/>
  <sheetData>
    <row r="1" spans="2:15" ht="15.15" thickBot="1" x14ac:dyDescent="0.35"/>
    <row r="2" spans="2:15" ht="314.05" customHeight="1" thickBot="1" x14ac:dyDescent="0.35">
      <c r="B2" s="43" t="s">
        <v>90</v>
      </c>
      <c r="C2" s="44"/>
      <c r="D2" s="44"/>
      <c r="E2" s="44"/>
      <c r="F2" s="44"/>
      <c r="G2" s="44"/>
      <c r="H2" s="44"/>
      <c r="I2" s="44"/>
      <c r="J2" s="44"/>
      <c r="K2" s="44"/>
      <c r="L2" s="44"/>
      <c r="M2" s="44"/>
      <c r="N2" s="44"/>
      <c r="O2" s="45"/>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view="pageBreakPreview" topLeftCell="B1" zoomScale="85" zoomScaleNormal="70" zoomScaleSheetLayoutView="85" workbookViewId="0">
      <selection activeCell="F85" sqref="F85"/>
    </sheetView>
  </sheetViews>
  <sheetFormatPr defaultRowHeight="14.55" x14ac:dyDescent="0.3"/>
  <cols>
    <col min="1" max="1" width="47.21875" customWidth="1"/>
    <col min="2" max="2" width="17.88671875" customWidth="1"/>
    <col min="3" max="3" width="16.44140625" customWidth="1"/>
    <col min="4" max="4" width="17.109375" bestFit="1" customWidth="1"/>
    <col min="5" max="6" width="15.6640625" bestFit="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6" t="s">
        <v>79</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3">
      <c r="A3" s="28" t="s">
        <v>1</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x14ac:dyDescent="0.3">
      <c r="A4" s="28" t="s">
        <v>2</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x14ac:dyDescent="0.3">
      <c r="A5" s="28" t="s">
        <v>3</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3">
      <c r="A6" s="31" t="s">
        <v>4</v>
      </c>
      <c r="B6" s="25">
        <v>0</v>
      </c>
      <c r="C6" s="25">
        <v>0</v>
      </c>
      <c r="D6" s="25">
        <v>0</v>
      </c>
      <c r="E6" s="25"/>
      <c r="F6" s="25"/>
      <c r="G6" s="25"/>
      <c r="H6" s="25"/>
      <c r="I6" s="25"/>
      <c r="J6" s="25"/>
      <c r="K6" s="25"/>
      <c r="L6" s="25"/>
      <c r="M6" s="25"/>
      <c r="N6" s="25"/>
      <c r="O6" s="25"/>
      <c r="P6" s="25"/>
      <c r="Q6" s="25"/>
      <c r="R6" s="25"/>
      <c r="S6" s="25"/>
      <c r="T6" s="25"/>
      <c r="U6" s="25"/>
      <c r="V6" s="25"/>
      <c r="W6" s="25"/>
      <c r="X6" s="25"/>
      <c r="Y6" s="25"/>
      <c r="Z6" s="25"/>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3">
      <c r="A28" s="26" t="s">
        <v>80</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3">
      <c r="A29" s="28" t="s">
        <v>1</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x14ac:dyDescent="0.3">
      <c r="A30" s="28" t="s">
        <v>2</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x14ac:dyDescent="0.3">
      <c r="A31" s="28" t="s">
        <v>3</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3">
      <c r="A32" s="32" t="s">
        <v>4</v>
      </c>
      <c r="B32" s="33">
        <v>0</v>
      </c>
      <c r="C32" s="33">
        <v>0</v>
      </c>
      <c r="D32" s="33">
        <v>0</v>
      </c>
      <c r="E32" s="33"/>
      <c r="F32" s="33"/>
      <c r="G32" s="33"/>
      <c r="H32" s="33"/>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3" spans="1:26" x14ac:dyDescent="0.3">
      <c r="A53" s="26" t="s">
        <v>85</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3">
      <c r="A54" s="28" t="s">
        <v>1</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x14ac:dyDescent="0.3">
      <c r="A55" s="28" t="s">
        <v>2</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x14ac:dyDescent="0.3">
      <c r="A56" s="28" t="s">
        <v>3</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3">
      <c r="A57" s="32" t="s">
        <v>4</v>
      </c>
      <c r="B57" s="25">
        <v>0</v>
      </c>
      <c r="C57" s="25">
        <v>0</v>
      </c>
      <c r="D57" s="25">
        <v>0</v>
      </c>
      <c r="E57" s="25"/>
      <c r="F57" s="25"/>
      <c r="G57" s="25"/>
      <c r="H57" s="25"/>
      <c r="I57" s="25"/>
      <c r="J57" s="25"/>
      <c r="K57" s="25"/>
      <c r="L57" s="25"/>
      <c r="M57" s="25"/>
      <c r="N57" s="25"/>
      <c r="O57" s="25"/>
      <c r="P57" s="25"/>
      <c r="Q57" s="25"/>
      <c r="R57" s="25"/>
      <c r="S57" s="25"/>
      <c r="T57" s="25"/>
      <c r="U57" s="25"/>
      <c r="V57" s="25"/>
      <c r="W57" s="25"/>
      <c r="X57" s="25"/>
      <c r="Y57" s="25"/>
      <c r="Z57" s="25"/>
    </row>
    <row r="59" spans="1:26" x14ac:dyDescent="0.3">
      <c r="G59" s="15"/>
    </row>
    <row r="60" spans="1:26" x14ac:dyDescent="0.3">
      <c r="G60" s="16"/>
    </row>
    <row r="61" spans="1:26" x14ac:dyDescent="0.3">
      <c r="G61" s="16"/>
    </row>
    <row r="62" spans="1:26" x14ac:dyDescent="0.3">
      <c r="G62" s="16"/>
    </row>
    <row r="63" spans="1:26" x14ac:dyDescent="0.3">
      <c r="H63" s="2"/>
    </row>
    <row r="68" spans="1:26" x14ac:dyDescent="0.3">
      <c r="I68" s="2"/>
    </row>
    <row r="79" spans="1:26" x14ac:dyDescent="0.3">
      <c r="A79" s="26" t="s">
        <v>86</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x14ac:dyDescent="0.3">
      <c r="A80" s="28" t="s">
        <v>1</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x14ac:dyDescent="0.3">
      <c r="A81" s="28" t="s">
        <v>2</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x14ac:dyDescent="0.3">
      <c r="A82" s="28" t="s">
        <v>3</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x14ac:dyDescent="0.3">
      <c r="A83" s="32" t="s">
        <v>4</v>
      </c>
      <c r="B83" s="25">
        <v>0</v>
      </c>
      <c r="C83" s="25">
        <v>0</v>
      </c>
      <c r="D83" s="25">
        <v>0</v>
      </c>
      <c r="E83" s="25"/>
      <c r="F83" s="25"/>
      <c r="G83" s="25"/>
      <c r="H83" s="25"/>
      <c r="I83" s="25"/>
      <c r="J83" s="25"/>
      <c r="K83" s="25"/>
      <c r="L83" s="25"/>
      <c r="M83" s="25"/>
      <c r="N83" s="25"/>
      <c r="O83" s="25"/>
      <c r="P83" s="25"/>
      <c r="Q83" s="25"/>
      <c r="R83" s="25"/>
      <c r="S83" s="25"/>
      <c r="T83" s="25"/>
      <c r="U83" s="25"/>
      <c r="V83" s="25"/>
      <c r="W83" s="25"/>
      <c r="X83" s="25"/>
      <c r="Y83" s="25"/>
      <c r="Z83" s="25"/>
    </row>
    <row r="86" spans="1:26" x14ac:dyDescent="0.3">
      <c r="G86" s="15"/>
    </row>
    <row r="87" spans="1:26" x14ac:dyDescent="0.3">
      <c r="G87" s="16"/>
    </row>
    <row r="88" spans="1:26" x14ac:dyDescent="0.3">
      <c r="G88" s="16"/>
    </row>
    <row r="89" spans="1:26" x14ac:dyDescent="0.3">
      <c r="G89" s="16"/>
    </row>
    <row r="90" spans="1:26" x14ac:dyDescent="0.3">
      <c r="H90" s="2"/>
    </row>
    <row r="95" spans="1:26" x14ac:dyDescent="0.3">
      <c r="I95" s="2"/>
    </row>
    <row r="107" spans="1:26" x14ac:dyDescent="0.3">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x14ac:dyDescent="0.3">
      <c r="A108" s="26" t="s">
        <v>5</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x14ac:dyDescent="0.3">
      <c r="A109" s="28" t="s">
        <v>1</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x14ac:dyDescent="0.3">
      <c r="A110" s="28" t="s">
        <v>2</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x14ac:dyDescent="0.3">
      <c r="A111" s="28" t="s">
        <v>3</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x14ac:dyDescent="0.3">
      <c r="A112" s="32" t="s">
        <v>4</v>
      </c>
      <c r="B112" s="25">
        <v>0</v>
      </c>
      <c r="C112" s="25">
        <v>0</v>
      </c>
      <c r="D112" s="25">
        <v>0</v>
      </c>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7:9" x14ac:dyDescent="0.3">
      <c r="G113" s="15"/>
    </row>
    <row r="114" spans="7:9" x14ac:dyDescent="0.3">
      <c r="G114" s="16"/>
    </row>
    <row r="115" spans="7:9" x14ac:dyDescent="0.3">
      <c r="G115" s="16"/>
    </row>
    <row r="116" spans="7:9" x14ac:dyDescent="0.3">
      <c r="G116" s="16"/>
    </row>
    <row r="117" spans="7:9" x14ac:dyDescent="0.3">
      <c r="H117" s="2"/>
    </row>
    <row r="122" spans="7:9" x14ac:dyDescent="0.3">
      <c r="I122" s="2"/>
    </row>
    <row r="134" spans="1:26" x14ac:dyDescent="0.3">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x14ac:dyDescent="0.3">
      <c r="A135" s="34" t="s">
        <v>6</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x14ac:dyDescent="0.3">
      <c r="A136" s="28" t="s">
        <v>1</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x14ac:dyDescent="0.3">
      <c r="A137" s="28" t="s">
        <v>2</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x14ac:dyDescent="0.3">
      <c r="A138" s="28" t="s">
        <v>3</v>
      </c>
      <c r="B138" s="25">
        <f>C5+C31+C111</f>
        <v>0</v>
      </c>
      <c r="C138" s="25">
        <f>D5+D31+D111</f>
        <v>0</v>
      </c>
      <c r="D138" s="25">
        <f>D5+D31+D111</f>
        <v>0</v>
      </c>
      <c r="E138" s="25">
        <f>E5+E31+E111</f>
        <v>0</v>
      </c>
      <c r="F138" s="25">
        <f>F5+F31+F111</f>
        <v>0</v>
      </c>
      <c r="G138" s="25">
        <f>G5+G31+G111</f>
        <v>0</v>
      </c>
      <c r="H138" s="25">
        <f>SUM($B139:H139)</f>
        <v>0</v>
      </c>
      <c r="I138" s="25">
        <f>SUM($B139:I139)</f>
        <v>0</v>
      </c>
      <c r="J138" s="25">
        <f>SUM($B139:J139)</f>
        <v>0</v>
      </c>
      <c r="K138" s="25">
        <f>SUM($B139:K139)</f>
        <v>0</v>
      </c>
      <c r="L138" s="25">
        <f>SUM($B139:L139)</f>
        <v>0</v>
      </c>
      <c r="M138" s="25">
        <f>SUM($B139:M139)</f>
        <v>0</v>
      </c>
      <c r="N138" s="25">
        <f>SUM($B139:N139)</f>
        <v>0</v>
      </c>
      <c r="O138" s="25">
        <f>SUM($B139:O139)</f>
        <v>0</v>
      </c>
      <c r="P138" s="25">
        <f>SUM($B139:P139)</f>
        <v>0</v>
      </c>
      <c r="Q138" s="25">
        <f>SUM($B139:Q139)</f>
        <v>0</v>
      </c>
      <c r="R138" s="25">
        <f>SUM($B139:R139)</f>
        <v>0</v>
      </c>
      <c r="S138" s="25">
        <f>SUM($B139:S139)</f>
        <v>0</v>
      </c>
      <c r="T138" s="25">
        <f>SUM($B139:T139)</f>
        <v>0</v>
      </c>
      <c r="U138" s="25">
        <f>SUM($B139:U139)</f>
        <v>0</v>
      </c>
      <c r="V138" s="25">
        <f>SUM($B139:V139)</f>
        <v>0</v>
      </c>
      <c r="W138" s="25">
        <f>SUM($B139:W139)</f>
        <v>0</v>
      </c>
      <c r="X138" s="25">
        <f>SUM($B139:X139)</f>
        <v>0</v>
      </c>
      <c r="Y138" s="25">
        <f>SUM($B139:Y139)</f>
        <v>0</v>
      </c>
      <c r="Z138" s="25">
        <f>SUM($B139:Z139)</f>
        <v>0</v>
      </c>
    </row>
    <row r="139" spans="1:26" x14ac:dyDescent="0.3">
      <c r="A139" s="32" t="s">
        <v>4</v>
      </c>
      <c r="B139" s="36">
        <f t="shared" ref="B139:D139" si="1">SUM(B112,B32,B6)</f>
        <v>0</v>
      </c>
      <c r="C139" s="36">
        <f t="shared" si="1"/>
        <v>0</v>
      </c>
      <c r="D139" s="36">
        <f t="shared" si="1"/>
        <v>0</v>
      </c>
      <c r="E139" s="36"/>
      <c r="F139" s="36"/>
      <c r="G139" s="36"/>
      <c r="H139" s="36"/>
      <c r="I139" s="36"/>
      <c r="J139" s="36"/>
      <c r="K139" s="36"/>
      <c r="L139" s="36"/>
      <c r="M139" s="36"/>
      <c r="N139" s="36"/>
      <c r="O139" s="36"/>
      <c r="P139" s="36"/>
      <c r="Q139" s="36"/>
      <c r="R139" s="36"/>
      <c r="S139" s="36"/>
      <c r="T139" s="36"/>
      <c r="U139" s="36"/>
      <c r="V139" s="36"/>
      <c r="W139" s="36"/>
      <c r="X139" s="36"/>
      <c r="Y139" s="36"/>
      <c r="Z139" s="36"/>
    </row>
    <row r="142" spans="1:26" x14ac:dyDescent="0.3">
      <c r="I142" s="2"/>
    </row>
  </sheetData>
  <phoneticPr fontId="6" type="noConversion"/>
  <pageMargins left="0.25" right="0.25" top="0.75" bottom="0.75" header="0.3" footer="0.3"/>
  <pageSetup paperSize="5" scale="37"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view="pageBreakPreview" zoomScale="85" zoomScaleNormal="100" zoomScaleSheetLayoutView="85" workbookViewId="0">
      <selection activeCell="E30" sqref="E30"/>
    </sheetView>
  </sheetViews>
  <sheetFormatPr defaultRowHeight="14.55" x14ac:dyDescent="0.3"/>
  <cols>
    <col min="1" max="1" width="61.88671875" customWidth="1"/>
    <col min="2" max="2" width="17.88671875" customWidth="1"/>
    <col min="3" max="3" width="16.44140625" customWidth="1"/>
    <col min="4" max="6" width="15.44140625" bestFit="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6" x14ac:dyDescent="0.3">
      <c r="B1" s="21"/>
      <c r="C1" s="21"/>
      <c r="D1" s="21"/>
      <c r="E1" s="21"/>
      <c r="F1" s="21"/>
      <c r="G1" s="21"/>
      <c r="H1" s="21"/>
      <c r="I1" s="21"/>
      <c r="J1" s="21"/>
      <c r="K1" s="21"/>
      <c r="L1" s="21"/>
      <c r="M1" s="21"/>
      <c r="N1" s="21"/>
      <c r="O1" s="21"/>
      <c r="P1" s="21"/>
      <c r="Q1" s="21"/>
      <c r="R1" s="21"/>
      <c r="S1" s="21"/>
      <c r="T1" s="21"/>
      <c r="U1" s="21"/>
      <c r="V1" s="21"/>
      <c r="W1" s="21"/>
      <c r="X1" s="21"/>
      <c r="Y1" s="21"/>
    </row>
    <row r="2" spans="1:26" x14ac:dyDescent="0.3">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x14ac:dyDescent="0.3">
      <c r="A3" s="31" t="s">
        <v>7</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x14ac:dyDescent="0.3">
      <c r="A4" s="38" t="s">
        <v>81</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x14ac:dyDescent="0.3">
      <c r="A5" s="38" t="s">
        <v>8</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x14ac:dyDescent="0.3">
      <c r="A6" s="38" t="s">
        <v>82</v>
      </c>
      <c r="B6" s="40">
        <v>0</v>
      </c>
      <c r="C6" s="40">
        <v>0</v>
      </c>
      <c r="D6" s="40">
        <v>0</v>
      </c>
      <c r="E6" s="40"/>
      <c r="F6" s="40"/>
      <c r="G6" s="40"/>
      <c r="H6" s="40"/>
      <c r="I6" s="40"/>
      <c r="J6" s="40"/>
      <c r="K6" s="40"/>
      <c r="L6" s="40"/>
      <c r="M6" s="40"/>
      <c r="N6" s="40"/>
      <c r="O6" s="40"/>
      <c r="P6" s="40"/>
      <c r="Q6" s="40"/>
      <c r="R6" s="40"/>
      <c r="S6" s="40"/>
      <c r="T6" s="40"/>
      <c r="U6" s="40"/>
      <c r="V6" s="40"/>
      <c r="W6" s="40"/>
      <c r="X6" s="40"/>
      <c r="Y6" s="40"/>
      <c r="Z6" s="40"/>
    </row>
    <row r="26" spans="1:26" x14ac:dyDescent="0.3">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x14ac:dyDescent="0.3">
      <c r="A27" s="31" t="s">
        <v>7</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x14ac:dyDescent="0.3">
      <c r="A28" s="38" t="s">
        <v>83</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x14ac:dyDescent="0.3">
      <c r="A29" s="38" t="s">
        <v>8</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x14ac:dyDescent="0.3">
      <c r="A30" s="38" t="s">
        <v>84</v>
      </c>
      <c r="B30" s="40">
        <v>0</v>
      </c>
      <c r="C30" s="40">
        <v>0</v>
      </c>
      <c r="D30" s="40">
        <v>0</v>
      </c>
      <c r="E30" s="40"/>
      <c r="F30" s="40"/>
      <c r="G30" s="40"/>
      <c r="H30" s="40"/>
      <c r="I30" s="40"/>
      <c r="J30" s="40"/>
      <c r="K30" s="40"/>
      <c r="L30" s="40"/>
      <c r="M30" s="40"/>
      <c r="N30" s="40"/>
      <c r="O30" s="40"/>
      <c r="P30" s="40"/>
      <c r="Q30" s="40"/>
      <c r="R30" s="40"/>
      <c r="S30" s="40"/>
      <c r="T30" s="40"/>
      <c r="U30" s="40"/>
      <c r="V30" s="40"/>
      <c r="W30" s="40"/>
      <c r="X30" s="40"/>
      <c r="Y30" s="40"/>
      <c r="Z30" s="40"/>
    </row>
    <row r="34" spans="4:4" x14ac:dyDescent="0.3">
      <c r="D34" s="19"/>
    </row>
    <row r="36" spans="4:4" x14ac:dyDescent="0.3">
      <c r="D36" s="1"/>
    </row>
    <row r="49" spans="1:26" x14ac:dyDescent="0.3">
      <c r="A49" s="37" t="s">
        <v>85</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x14ac:dyDescent="0.3">
      <c r="A50" s="31" t="s">
        <v>7</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x14ac:dyDescent="0.3">
      <c r="A51" s="38" t="s">
        <v>83</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x14ac:dyDescent="0.3">
      <c r="A52" s="38" t="s">
        <v>8</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x14ac:dyDescent="0.3">
      <c r="A53" s="38" t="s">
        <v>84</v>
      </c>
      <c r="B53" s="40">
        <v>0</v>
      </c>
      <c r="C53" s="40">
        <v>0</v>
      </c>
      <c r="D53" s="40">
        <v>0</v>
      </c>
      <c r="E53" s="40"/>
      <c r="F53" s="40"/>
      <c r="G53" s="40"/>
      <c r="H53" s="40"/>
      <c r="I53" s="40"/>
      <c r="J53" s="40"/>
      <c r="K53" s="40"/>
      <c r="L53" s="40"/>
      <c r="M53" s="40"/>
      <c r="N53" s="40"/>
      <c r="O53" s="40"/>
      <c r="P53" s="40"/>
      <c r="Q53" s="40"/>
      <c r="R53" s="40"/>
      <c r="S53" s="40"/>
      <c r="T53" s="40"/>
      <c r="U53" s="40"/>
      <c r="V53" s="40"/>
      <c r="W53" s="40"/>
      <c r="X53" s="40"/>
      <c r="Y53" s="40"/>
      <c r="Z53" s="40"/>
    </row>
    <row r="57" spans="1:26" x14ac:dyDescent="0.3">
      <c r="D57" s="19"/>
    </row>
    <row r="59" spans="1:26" x14ac:dyDescent="0.3">
      <c r="D59" s="1"/>
    </row>
    <row r="71" spans="1:26" x14ac:dyDescent="0.3">
      <c r="A71" s="37" t="s">
        <v>86</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x14ac:dyDescent="0.3">
      <c r="A72" s="31" t="s">
        <v>88</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x14ac:dyDescent="0.3">
      <c r="A73" s="38" t="s">
        <v>87</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x14ac:dyDescent="0.3">
      <c r="A74" s="38" t="s">
        <v>8</v>
      </c>
      <c r="B74" s="40">
        <f>SUM($B75:B75)</f>
        <v>0</v>
      </c>
      <c r="C74" s="40">
        <f>SUM($B75:C75)</f>
        <v>0</v>
      </c>
      <c r="D74" s="40">
        <f>SUM($B75:D75)</f>
        <v>0</v>
      </c>
      <c r="E74" s="40">
        <f>SUM($B75:E75)</f>
        <v>0</v>
      </c>
      <c r="F74" s="40">
        <f>SUM($B75:F75)</f>
        <v>0</v>
      </c>
      <c r="G74" s="40">
        <f>SUM($B75:G75)</f>
        <v>0</v>
      </c>
      <c r="H74" s="40">
        <f>SUM($B75:H75)</f>
        <v>0</v>
      </c>
      <c r="I74" s="40">
        <f>SUM($B75:I75)</f>
        <v>0</v>
      </c>
      <c r="J74" s="40">
        <f>SUM($B75:J75)</f>
        <v>0</v>
      </c>
      <c r="K74" s="40">
        <f>SUM($B75:K75)</f>
        <v>0</v>
      </c>
      <c r="L74" s="40">
        <f>SUM($B75:L75)</f>
        <v>0</v>
      </c>
      <c r="M74" s="40">
        <f>SUM($B75:M75)</f>
        <v>0</v>
      </c>
      <c r="N74" s="40">
        <f>SUM($B75:N75)</f>
        <v>0</v>
      </c>
      <c r="O74" s="40">
        <f>SUM($B75:O75)</f>
        <v>0</v>
      </c>
      <c r="P74" s="40">
        <f>SUM($B75:P75)</f>
        <v>0</v>
      </c>
      <c r="Q74" s="40">
        <f>SUM($B75:Q75)</f>
        <v>0</v>
      </c>
      <c r="R74" s="40">
        <f>SUM($B75:R75)</f>
        <v>0</v>
      </c>
      <c r="S74" s="40">
        <f>SUM($B75:S75)</f>
        <v>0</v>
      </c>
      <c r="T74" s="40">
        <f>SUM($B75:T75)</f>
        <v>0</v>
      </c>
      <c r="U74" s="40">
        <f>SUM($B75:U75)</f>
        <v>0</v>
      </c>
      <c r="V74" s="40">
        <f>SUM($B75:V75)</f>
        <v>0</v>
      </c>
      <c r="W74" s="40">
        <f>SUM($B75:W75)</f>
        <v>0</v>
      </c>
      <c r="X74" s="40">
        <f>SUM($B75:X75)</f>
        <v>0</v>
      </c>
      <c r="Y74" s="40">
        <v>0</v>
      </c>
      <c r="Z74" s="40">
        <v>0</v>
      </c>
    </row>
    <row r="75" spans="1:26" x14ac:dyDescent="0.3">
      <c r="A75" s="38" t="s">
        <v>89</v>
      </c>
      <c r="B75" s="40">
        <v>0</v>
      </c>
      <c r="C75" s="40">
        <v>0</v>
      </c>
      <c r="D75" s="40">
        <v>0</v>
      </c>
      <c r="E75" s="40"/>
      <c r="F75" s="40"/>
      <c r="G75" s="40"/>
      <c r="H75" s="40"/>
      <c r="I75" s="40"/>
      <c r="J75" s="40"/>
      <c r="K75" s="40"/>
      <c r="L75" s="40"/>
      <c r="M75" s="40"/>
      <c r="N75" s="40"/>
      <c r="O75" s="40"/>
      <c r="P75" s="40"/>
      <c r="Q75" s="40"/>
      <c r="R75" s="40"/>
      <c r="S75" s="40"/>
      <c r="T75" s="40"/>
      <c r="U75" s="40"/>
      <c r="V75" s="40"/>
      <c r="W75" s="40"/>
      <c r="X75" s="40"/>
      <c r="Y75" s="40"/>
      <c r="Z75" s="40"/>
    </row>
    <row r="79" spans="1:26" x14ac:dyDescent="0.3">
      <c r="D79" s="19"/>
    </row>
    <row r="81" spans="4:4" x14ac:dyDescent="0.3">
      <c r="D81" s="1"/>
    </row>
  </sheetData>
  <phoneticPr fontId="6" type="noConversion"/>
  <pageMargins left="0.25" right="0.25" top="0.75" bottom="0.75" header="0.3" footer="0.3"/>
  <pageSetup paperSize="5" scale="3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55"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9</v>
      </c>
      <c r="B1" t="s">
        <v>10</v>
      </c>
      <c r="C1" t="s">
        <v>11</v>
      </c>
      <c r="D1" s="3" t="s">
        <v>12</v>
      </c>
      <c r="E1" s="3" t="s">
        <v>13</v>
      </c>
      <c r="F1" s="3" t="s">
        <v>14</v>
      </c>
    </row>
    <row r="2" spans="1:6" x14ac:dyDescent="0.3">
      <c r="A2" t="s">
        <v>15</v>
      </c>
      <c r="B2" t="s">
        <v>16</v>
      </c>
      <c r="C2" t="s">
        <v>17</v>
      </c>
      <c r="D2" s="3" t="s">
        <v>18</v>
      </c>
      <c r="E2" s="3" t="s">
        <v>18</v>
      </c>
      <c r="F2" s="9">
        <f>'DRGR Assumptions'!E27</f>
        <v>16826050</v>
      </c>
    </row>
    <row r="3" spans="1:6" x14ac:dyDescent="0.3">
      <c r="A3" t="s">
        <v>19</v>
      </c>
      <c r="B3" t="s">
        <v>16</v>
      </c>
      <c r="C3" t="s">
        <v>20</v>
      </c>
      <c r="D3" s="3" t="s">
        <v>18</v>
      </c>
      <c r="E3" s="3" t="s">
        <v>18</v>
      </c>
      <c r="F3" s="9">
        <f>'DRGR Assumptions'!F27</f>
        <v>10306150</v>
      </c>
    </row>
    <row r="4" spans="1:6" x14ac:dyDescent="0.3">
      <c r="A4" t="s">
        <v>15</v>
      </c>
      <c r="B4" t="s">
        <v>21</v>
      </c>
      <c r="C4" t="s">
        <v>22</v>
      </c>
      <c r="D4" s="3" t="s">
        <v>18</v>
      </c>
      <c r="E4" s="3" t="s">
        <v>18</v>
      </c>
      <c r="F4" s="9">
        <f>'DRGR Assumptions'!E28</f>
        <v>10095630</v>
      </c>
    </row>
    <row r="5" spans="1:6" x14ac:dyDescent="0.3">
      <c r="A5" t="s">
        <v>19</v>
      </c>
      <c r="B5" t="s">
        <v>21</v>
      </c>
      <c r="C5" t="s">
        <v>23</v>
      </c>
      <c r="D5" s="3" t="s">
        <v>18</v>
      </c>
      <c r="E5" s="3" t="s">
        <v>18</v>
      </c>
      <c r="F5" s="9">
        <f>'DRGR Assumptions'!F28</f>
        <v>6183690</v>
      </c>
    </row>
    <row r="6" spans="1:6" x14ac:dyDescent="0.3">
      <c r="A6" t="s">
        <v>15</v>
      </c>
      <c r="B6" t="s">
        <v>24</v>
      </c>
      <c r="C6" t="s">
        <v>25</v>
      </c>
      <c r="D6" s="3" t="s">
        <v>26</v>
      </c>
      <c r="E6" s="7">
        <f>'DRGR Assumptions'!E13</f>
        <v>1888.3698745440699</v>
      </c>
      <c r="F6" s="9">
        <f>'DRGR Assumptions'!C21</f>
        <v>141338820</v>
      </c>
    </row>
    <row r="7" spans="1:6" x14ac:dyDescent="0.3">
      <c r="A7" t="s">
        <v>19</v>
      </c>
      <c r="B7" t="s">
        <v>24</v>
      </c>
      <c r="C7" t="s">
        <v>27</v>
      </c>
      <c r="D7" s="3" t="s">
        <v>26</v>
      </c>
      <c r="E7" s="7">
        <f>'DRGR Assumptions'!F13</f>
        <v>1156.6483626598258</v>
      </c>
      <c r="F7" s="9">
        <f>'DRGR Assumptions'!D21</f>
        <v>86571660</v>
      </c>
    </row>
    <row r="8" spans="1:6" x14ac:dyDescent="0.3">
      <c r="A8" t="s">
        <v>15</v>
      </c>
      <c r="B8" t="s">
        <v>24</v>
      </c>
      <c r="C8" t="s">
        <v>28</v>
      </c>
      <c r="D8" s="3" t="s">
        <v>29</v>
      </c>
      <c r="E8" s="7">
        <f>'DRGR Assumptions'!G13</f>
        <v>809.30137480460144</v>
      </c>
      <c r="F8" s="9">
        <f>'DRGR Assumptions'!E21</f>
        <v>60573780</v>
      </c>
    </row>
    <row r="9" spans="1:6" x14ac:dyDescent="0.3">
      <c r="A9" t="s">
        <v>19</v>
      </c>
      <c r="B9" t="s">
        <v>24</v>
      </c>
      <c r="C9" t="s">
        <v>30</v>
      </c>
      <c r="D9" s="3" t="s">
        <v>29</v>
      </c>
      <c r="E9" s="7">
        <f>'DRGR Assumptions'!H13</f>
        <v>495.7064411399254</v>
      </c>
      <c r="F9" s="9">
        <f>'DRGR Assumptions'!F21</f>
        <v>37102140</v>
      </c>
    </row>
    <row r="10" spans="1:6" x14ac:dyDescent="0.3">
      <c r="A10" t="s">
        <v>15</v>
      </c>
      <c r="B10" t="s">
        <v>31</v>
      </c>
      <c r="C10" t="s">
        <v>32</v>
      </c>
      <c r="D10" s="3" t="s">
        <v>33</v>
      </c>
      <c r="E10" s="7">
        <f>'DRGR Assumptions'!E15</f>
        <v>94.131654120000022</v>
      </c>
      <c r="F10" s="9">
        <f>'DRGR Assumptions'!C23</f>
        <v>4706582.7060000002</v>
      </c>
    </row>
    <row r="11" spans="1:6" x14ac:dyDescent="0.3">
      <c r="A11" t="s">
        <v>19</v>
      </c>
      <c r="B11" t="s">
        <v>31</v>
      </c>
      <c r="C11" t="s">
        <v>34</v>
      </c>
      <c r="D11" s="3" t="s">
        <v>33</v>
      </c>
      <c r="E11" s="7">
        <f>'DRGR Assumptions'!F15</f>
        <v>57.656725560000005</v>
      </c>
      <c r="F11" s="9">
        <f>'DRGR Assumptions'!D23</f>
        <v>2882836.2779999999</v>
      </c>
    </row>
    <row r="12" spans="1:6" x14ac:dyDescent="0.3">
      <c r="A12" t="s">
        <v>15</v>
      </c>
      <c r="B12" t="s">
        <v>31</v>
      </c>
      <c r="C12" t="s">
        <v>35</v>
      </c>
      <c r="D12" s="3" t="s">
        <v>36</v>
      </c>
      <c r="E12" s="7">
        <f>'DRGR Assumptions'!E16</f>
        <v>93.981284065495217</v>
      </c>
      <c r="F12" s="9">
        <f>'DRGR Assumptions'!C24</f>
        <v>9413165.4120000005</v>
      </c>
    </row>
    <row r="13" spans="1:6" x14ac:dyDescent="0.3">
      <c r="A13" t="s">
        <v>19</v>
      </c>
      <c r="B13" t="s">
        <v>31</v>
      </c>
      <c r="C13" t="s">
        <v>37</v>
      </c>
      <c r="D13" s="3" t="s">
        <v>36</v>
      </c>
      <c r="E13" s="7">
        <f>'DRGR Assumptions'!F16</f>
        <v>57.564622164536743</v>
      </c>
      <c r="F13" s="9">
        <f>'DRGR Assumptions'!D24</f>
        <v>5765672.5559999999</v>
      </c>
    </row>
    <row r="14" spans="1:6" x14ac:dyDescent="0.3">
      <c r="A14" t="s">
        <v>15</v>
      </c>
      <c r="B14" t="s">
        <v>31</v>
      </c>
      <c r="C14" t="s">
        <v>38</v>
      </c>
      <c r="D14" s="3" t="s">
        <v>29</v>
      </c>
      <c r="E14" s="7">
        <f>'DRGR Assumptions'!G16</f>
        <v>80.619830650926531</v>
      </c>
      <c r="F14" s="9">
        <f>SUM('DRGR Assumptions'!E23:E24)</f>
        <v>6051320.6220000014</v>
      </c>
    </row>
    <row r="15" spans="1:6" x14ac:dyDescent="0.3">
      <c r="A15" t="s">
        <v>19</v>
      </c>
      <c r="B15" t="s">
        <v>31</v>
      </c>
      <c r="C15" t="s">
        <v>39</v>
      </c>
      <c r="D15" s="3" t="s">
        <v>29</v>
      </c>
      <c r="E15" s="7">
        <f>'DRGR Assumptions'!H16</f>
        <v>49.38057759623004</v>
      </c>
      <c r="F15" s="9">
        <f>SUM('DRGR Assumptions'!F23:F24)</f>
        <v>3706503.7860000003</v>
      </c>
    </row>
    <row r="16" spans="1:6" x14ac:dyDescent="0.3">
      <c r="A16" t="s">
        <v>15</v>
      </c>
      <c r="B16" t="s">
        <v>40</v>
      </c>
      <c r="C16" t="s">
        <v>41</v>
      </c>
      <c r="D16" s="3" t="s">
        <v>26</v>
      </c>
      <c r="E16" s="7">
        <f>'DRGR Assumptions'!E14</f>
        <v>201.9126</v>
      </c>
      <c r="F16" s="9">
        <f>'DRGR Assumptions'!C22</f>
        <v>14133882</v>
      </c>
    </row>
    <row r="17" spans="1:6" x14ac:dyDescent="0.3">
      <c r="A17" t="s">
        <v>19</v>
      </c>
      <c r="B17" t="s">
        <v>40</v>
      </c>
      <c r="C17" t="s">
        <v>42</v>
      </c>
      <c r="D17" s="3" t="s">
        <v>26</v>
      </c>
      <c r="E17" s="7">
        <f>'DRGR Assumptions'!F14</f>
        <v>123.67379999999999</v>
      </c>
      <c r="F17" s="9">
        <f>'DRGR Assumptions'!D22</f>
        <v>8657166</v>
      </c>
    </row>
    <row r="18" spans="1:6" x14ac:dyDescent="0.3">
      <c r="A18" t="s">
        <v>15</v>
      </c>
      <c r="B18" t="s">
        <v>40</v>
      </c>
      <c r="C18" t="s">
        <v>43</v>
      </c>
      <c r="D18" s="3" t="s">
        <v>29</v>
      </c>
      <c r="E18" s="7">
        <f>'DRGR Assumptions'!G14</f>
        <v>86.533971428571434</v>
      </c>
      <c r="F18" s="9">
        <f>'DRGR Assumptions'!E22</f>
        <v>6057378</v>
      </c>
    </row>
    <row r="19" spans="1:6" x14ac:dyDescent="0.3">
      <c r="A19" t="s">
        <v>19</v>
      </c>
      <c r="B19" t="s">
        <v>40</v>
      </c>
      <c r="C19" t="s">
        <v>44</v>
      </c>
      <c r="D19" s="3" t="s">
        <v>29</v>
      </c>
      <c r="E19" s="7">
        <f>'DRGR Assumptions'!H14</f>
        <v>53.003057142857145</v>
      </c>
      <c r="F19" s="9">
        <f>'DRGR Assumptions'!F22</f>
        <v>3710213.9999999995</v>
      </c>
    </row>
    <row r="20" spans="1:6" x14ac:dyDescent="0.3">
      <c r="A20" t="s">
        <v>15</v>
      </c>
      <c r="B20" t="s">
        <v>45</v>
      </c>
      <c r="C20" t="s">
        <v>46</v>
      </c>
      <c r="D20" s="3" t="s">
        <v>47</v>
      </c>
      <c r="E20" s="7">
        <f>'DRGR Assumptions'!E17</f>
        <v>0</v>
      </c>
      <c r="F20" s="9">
        <f>'DRGR Assumptions'!C25</f>
        <v>3365210</v>
      </c>
    </row>
    <row r="21" spans="1:6" x14ac:dyDescent="0.3">
      <c r="A21" t="s">
        <v>19</v>
      </c>
      <c r="B21" t="s">
        <v>45</v>
      </c>
      <c r="C21" t="s">
        <v>48</v>
      </c>
      <c r="D21" s="3" t="s">
        <v>47</v>
      </c>
      <c r="E21" s="7">
        <f>'DRGR Assumptions'!F17</f>
        <v>0</v>
      </c>
      <c r="F21" s="9">
        <f>'DRGR Assumptions'!D25</f>
        <v>2061229.9999999998</v>
      </c>
    </row>
    <row r="22" spans="1:6" x14ac:dyDescent="0.3">
      <c r="A22" t="s">
        <v>15</v>
      </c>
      <c r="B22" t="s">
        <v>49</v>
      </c>
      <c r="C22" t="s">
        <v>50</v>
      </c>
      <c r="D22" s="3" t="s">
        <v>26</v>
      </c>
      <c r="E22" s="7">
        <f>'DRGR Assumptions'!E18</f>
        <v>13.023162515387622</v>
      </c>
      <c r="F22" s="9">
        <f>'DRGR Assumptions'!C26</f>
        <v>2355647</v>
      </c>
    </row>
    <row r="23" spans="1:6" x14ac:dyDescent="0.3">
      <c r="A23" t="s">
        <v>19</v>
      </c>
      <c r="B23" t="s">
        <v>49</v>
      </c>
      <c r="C23" t="s">
        <v>51</v>
      </c>
      <c r="D23" s="3" t="s">
        <v>26</v>
      </c>
      <c r="E23" s="7">
        <f>'DRGR Assumptions'!F18</f>
        <v>7.9768374846123784</v>
      </c>
      <c r="F23" s="9">
        <f>'DRGR Assumptions'!D26</f>
        <v>1442860.9999999998</v>
      </c>
    </row>
    <row r="24" spans="1:6" x14ac:dyDescent="0.3">
      <c r="A24" t="s">
        <v>15</v>
      </c>
      <c r="B24" t="s">
        <v>49</v>
      </c>
      <c r="C24" t="s">
        <v>52</v>
      </c>
      <c r="D24" s="3" t="s">
        <v>29</v>
      </c>
      <c r="E24" s="7">
        <f>'DRGR Assumptions'!G18</f>
        <v>5.5813553637375524</v>
      </c>
      <c r="F24" s="9">
        <f>'DRGR Assumptions'!E26</f>
        <v>1009563</v>
      </c>
    </row>
    <row r="25" spans="1:6" x14ac:dyDescent="0.3">
      <c r="A25" t="s">
        <v>19</v>
      </c>
      <c r="B25" t="s">
        <v>49</v>
      </c>
      <c r="C25" t="s">
        <v>53</v>
      </c>
      <c r="D25" s="3" t="s">
        <v>29</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55"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54</v>
      </c>
      <c r="B3" s="3" t="s">
        <v>55</v>
      </c>
      <c r="C3" s="3"/>
      <c r="D3" s="3"/>
    </row>
    <row r="4" spans="1:8" x14ac:dyDescent="0.3">
      <c r="A4" t="s">
        <v>56</v>
      </c>
      <c r="B4" s="6">
        <v>0.7</v>
      </c>
      <c r="C4" s="3"/>
      <c r="D4" s="3"/>
    </row>
    <row r="5" spans="1:8" x14ac:dyDescent="0.3">
      <c r="A5" t="s">
        <v>57</v>
      </c>
      <c r="B5" s="6">
        <v>0.3</v>
      </c>
      <c r="C5" s="3"/>
      <c r="D5" s="3"/>
    </row>
    <row r="6" spans="1:8" x14ac:dyDescent="0.3">
      <c r="B6" s="6"/>
      <c r="C6" s="3"/>
      <c r="D6" s="3"/>
    </row>
    <row r="7" spans="1:8" x14ac:dyDescent="0.3">
      <c r="A7" t="s">
        <v>58</v>
      </c>
      <c r="B7" s="6" t="s">
        <v>59</v>
      </c>
      <c r="C7" s="3" t="s">
        <v>60</v>
      </c>
      <c r="D7" s="3"/>
    </row>
    <row r="8" spans="1:8" x14ac:dyDescent="0.3">
      <c r="A8" t="s">
        <v>61</v>
      </c>
      <c r="B8" s="4">
        <v>336521000</v>
      </c>
      <c r="C8" s="5">
        <f>B8/B10</f>
        <v>0.6201505959708391</v>
      </c>
      <c r="D8" s="3"/>
    </row>
    <row r="9" spans="1:8" x14ac:dyDescent="0.3">
      <c r="A9" t="s">
        <v>62</v>
      </c>
      <c r="B9" s="4">
        <v>206123000</v>
      </c>
      <c r="C9" s="5">
        <f>B9/B10</f>
        <v>0.3798494040291609</v>
      </c>
      <c r="D9" s="3"/>
    </row>
    <row r="10" spans="1:8" x14ac:dyDescent="0.3">
      <c r="A10" t="s">
        <v>63</v>
      </c>
      <c r="B10" s="4">
        <f>SUM(B8:B9)</f>
        <v>542644000</v>
      </c>
      <c r="C10" s="3"/>
      <c r="D10" s="3"/>
    </row>
    <row r="11" spans="1:8" x14ac:dyDescent="0.3">
      <c r="B11" s="4"/>
      <c r="C11" s="3"/>
      <c r="D11" s="3"/>
    </row>
    <row r="12" spans="1:8" ht="15.15" thickBot="1" x14ac:dyDescent="0.35">
      <c r="A12" t="s">
        <v>64</v>
      </c>
      <c r="B12" s="3" t="s">
        <v>65</v>
      </c>
      <c r="C12" s="3" t="s">
        <v>66</v>
      </c>
      <c r="D12" s="3" t="s">
        <v>67</v>
      </c>
      <c r="E12" s="11" t="s">
        <v>68</v>
      </c>
      <c r="F12" s="11" t="s">
        <v>69</v>
      </c>
      <c r="G12" s="11" t="s">
        <v>70</v>
      </c>
      <c r="H12" s="10" t="s">
        <v>71</v>
      </c>
    </row>
    <row r="13" spans="1:8" ht="15.15" thickTop="1" x14ac:dyDescent="0.3">
      <c r="A13" t="s">
        <v>0</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72</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73</v>
      </c>
      <c r="B15" s="14">
        <v>50000</v>
      </c>
      <c r="C15" s="24">
        <f>32558640*0.333</f>
        <v>10842027.120000001</v>
      </c>
      <c r="D15" s="13">
        <f>C15/B15</f>
        <v>216.84054240000003</v>
      </c>
      <c r="E15" s="7">
        <f>D15*B4*C8</f>
        <v>94.131654120000022</v>
      </c>
      <c r="F15" s="12">
        <f>D15*B4*C9</f>
        <v>57.656725560000005</v>
      </c>
      <c r="G15" s="12" t="s">
        <v>74</v>
      </c>
      <c r="H15" s="12" t="s">
        <v>74</v>
      </c>
    </row>
    <row r="16" spans="1:8" x14ac:dyDescent="0.3">
      <c r="A16" t="s">
        <v>75</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76</v>
      </c>
      <c r="B17" s="1"/>
      <c r="C17" s="24">
        <v>5426440</v>
      </c>
      <c r="D17" s="1"/>
      <c r="E17" s="7">
        <f>Table5[[#This Row],[Units - FLOR Action Plan]]*C8</f>
        <v>0</v>
      </c>
      <c r="F17" s="12">
        <f>D17*C9</f>
        <v>0</v>
      </c>
      <c r="G17" s="7" t="s">
        <v>18</v>
      </c>
      <c r="H17" s="7" t="s">
        <v>18</v>
      </c>
    </row>
    <row r="18" spans="1:8" x14ac:dyDescent="0.3">
      <c r="A18" t="s">
        <v>77</v>
      </c>
      <c r="B18" s="13">
        <v>180881.33333333334</v>
      </c>
      <c r="C18" s="24">
        <v>5426440</v>
      </c>
      <c r="D18" s="13">
        <v>30</v>
      </c>
      <c r="E18" s="7">
        <f>D18*B4*C8</f>
        <v>13.023162515387622</v>
      </c>
      <c r="F18" s="12">
        <f>D18*B4*C9</f>
        <v>7.9768374846123784</v>
      </c>
      <c r="G18" s="12">
        <f>D18*B5*C8</f>
        <v>5.5813553637375524</v>
      </c>
      <c r="H18" s="12">
        <f>D18*B5*C9</f>
        <v>3.4186446362624481</v>
      </c>
    </row>
    <row r="20" spans="1:8" ht="15.15" thickBot="1" x14ac:dyDescent="0.35">
      <c r="A20" t="s">
        <v>78</v>
      </c>
      <c r="B20" s="3" t="s">
        <v>66</v>
      </c>
      <c r="C20" s="11" t="s">
        <v>68</v>
      </c>
      <c r="D20" s="11" t="s">
        <v>69</v>
      </c>
      <c r="E20" s="11" t="s">
        <v>70</v>
      </c>
      <c r="F20" s="10" t="s">
        <v>71</v>
      </c>
    </row>
    <row r="21" spans="1:8" ht="15.15" thickTop="1" x14ac:dyDescent="0.3">
      <c r="A21" t="s">
        <v>0</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72</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73</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75</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76</v>
      </c>
      <c r="B25" s="24">
        <v>5426440</v>
      </c>
      <c r="C25" s="9">
        <f>Table510[[#This Row],[Total Budget]]*$C$8</f>
        <v>3365210</v>
      </c>
      <c r="D25" s="15">
        <f>Table510[[#This Row],[Total Budget]]*$C$9</f>
        <v>2061229.9999999998</v>
      </c>
      <c r="E25" s="9" t="s">
        <v>18</v>
      </c>
      <c r="F25" s="9" t="s">
        <v>18</v>
      </c>
    </row>
    <row r="26" spans="1:8" x14ac:dyDescent="0.3">
      <c r="A26" t="s">
        <v>77</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16</v>
      </c>
      <c r="B27" s="24">
        <v>27132200</v>
      </c>
      <c r="C27" s="9" t="s">
        <v>18</v>
      </c>
      <c r="D27" s="9" t="s">
        <v>18</v>
      </c>
      <c r="E27" s="15">
        <f>Table510[[#This Row],[Total Budget]]*C8</f>
        <v>16826050</v>
      </c>
      <c r="F27" s="15">
        <f>Table510[[#This Row],[Total Budget]]*C9</f>
        <v>10306150</v>
      </c>
    </row>
    <row r="28" spans="1:8" x14ac:dyDescent="0.3">
      <c r="A28" t="s">
        <v>21</v>
      </c>
      <c r="B28" s="24">
        <v>16279320</v>
      </c>
      <c r="C28" s="9" t="s">
        <v>18</v>
      </c>
      <c r="D28" s="9" t="s">
        <v>18</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FFD3F92E-2456-47BB-B394-ED6B33819D9D}">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purl.org/dc/terms/"/>
    <ds:schemaRef ds:uri="d410191d-dd08-4971-b00a-0585ce489b21"/>
    <ds:schemaRef ds:uri="2af2b31b-fcf0-44fb-a755-8016889d593d"/>
  </ds:schemaRefs>
</ds:datastoreItem>
</file>

<file path=customXml/itemProps3.xml><?xml version="1.0" encoding="utf-8"?>
<ds:datastoreItem xmlns:ds="http://schemas.openxmlformats.org/officeDocument/2006/customXml" ds:itemID="{F90A06CB-470F-437D-94BE-FBB384C54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2024-01-30T16:07:47Z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