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3"/>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27" documentId="13_ncr:1_{439ECD91-D661-4F39-821E-664FE12A9045}" xr6:coauthVersionLast="47" xr6:coauthVersionMax="47" xr10:uidLastSave="{DA09677B-A05D-4414-BA2B-68C18AF7D961}"/>
  <bookViews>
    <workbookView xWindow="-28920" yWindow="-120" windowWidth="29040" windowHeight="15225" firstSheet="1"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9" i="5" l="1"/>
  <c r="P139" i="5"/>
  <c r="O139" i="5"/>
  <c r="N139" i="5"/>
  <c r="M139" i="5"/>
  <c r="L139" i="5"/>
  <c r="K139" i="5"/>
  <c r="J139" i="5"/>
  <c r="Z139" i="5"/>
  <c r="C139" i="5"/>
  <c r="D139" i="5"/>
  <c r="E139" i="5"/>
  <c r="F139" i="5"/>
  <c r="G139" i="5"/>
  <c r="H139" i="5"/>
  <c r="I139" i="5"/>
  <c r="R139" i="5"/>
  <c r="S139" i="5"/>
  <c r="T139" i="5"/>
  <c r="U139" i="5"/>
  <c r="V139" i="5"/>
  <c r="W139" i="5"/>
  <c r="X139" i="5"/>
  <c r="Y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<sst xmlns="http://schemas.openxmlformats.org/spreadsheetml/2006/main" count="203" uniqueCount="91">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</sst>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0</c:v>
                </c:pt>
                <c:pt idx="2">
                  <c:v>0</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8424.1299999999992</c:v>
                </c:pt>
                <c:pt idx="2">
                  <c:v>10329.269999999999</c:v>
                </c:pt>
                <c:pt idx="3">
                  <c:v>19099.18</c:v>
                </c:pt>
                <c:pt idx="4">
                  <c:v>19099.18</c:v>
                </c:pt>
                <c:pt idx="5">
                  <c:v>19099.18</c:v>
                </c:pt>
                <c:pt idx="6">
                  <c:v>19099.18</c:v>
                </c:pt>
                <c:pt idx="7">
                  <c:v>19099.18</c:v>
                </c:pt>
                <c:pt idx="8">
                  <c:v>19099.18</c:v>
                </c:pt>
                <c:pt idx="9">
                  <c:v>19099.18</c:v>
                </c:pt>
                <c:pt idx="10">
                  <c:v>19099.18</c:v>
                </c:pt>
                <c:pt idx="11">
                  <c:v>19099.18</c:v>
                </c:pt>
                <c:pt idx="12">
                  <c:v>19099.18</c:v>
                </c:pt>
                <c:pt idx="13">
                  <c:v>19099.18</c:v>
                </c:pt>
                <c:pt idx="14">
                  <c:v>19099.18</c:v>
                </c:pt>
                <c:pt idx="15">
                  <c:v>19099.18</c:v>
                </c:pt>
                <c:pt idx="16">
                  <c:v>19099.18</c:v>
                </c:pt>
                <c:pt idx="17">
                  <c:v>19099.18</c:v>
                </c:pt>
                <c:pt idx="18">
                  <c:v>19099.18</c:v>
                </c:pt>
                <c:pt idx="19">
                  <c:v>19099.18</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O2"/>
    </sheetView>
  </sheetViews>
  <sheetFormatPr defaultRowHeight="14.45"/>
  <sheetData>
    <row r="1" spans="2:15" ht="15" thickBot="1"/>
    <row r="2" spans="2:15" ht="314.10000000000002" customHeight="1">
      <c r="B2" s="43" t="s">
        <v>0</v>
      </c>
      <c r="C2" s="44"/>
      <c r="D2" s="44"/>
      <c r="E2" s="44"/>
      <c r="F2" s="44"/>
      <c r="G2" s="44"/>
      <c r="H2" s="44"/>
      <c r="I2" s="44"/>
      <c r="J2" s="44"/>
      <c r="K2" s="44"/>
      <c r="L2" s="44"/>
      <c r="M2" s="44"/>
      <c r="N2" s="44"/>
      <c r="O2" s="45"/>
    </row>
    <row r="3" spans="2:1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topLeftCell="A95" zoomScale="70" zoomScaleNormal="70" zoomScaleSheetLayoutView="85" workbookViewId="0">
      <selection activeCell="I113" sqref="I113"/>
    </sheetView>
  </sheetViews>
  <sheetFormatPr defaultRowHeight="14.45"/>
  <cols>
    <col min="1" max="1" width="46.7109375" bestFit="1" customWidth="1"/>
    <col min="2" max="2" width="9" hidden="1" customWidth="1"/>
    <col min="3" max="6" width="10.28515625" hidden="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c r="A6" s="31" t="s">
        <v>5</v>
      </c>
      <c r="B6" s="25">
        <v>0</v>
      </c>
      <c r="C6" s="25">
        <v>0</v>
      </c>
      <c r="D6" s="25">
        <v>0</v>
      </c>
      <c r="E6" s="25">
        <v>0</v>
      </c>
      <c r="F6" s="25">
        <v>0</v>
      </c>
      <c r="G6" s="25">
        <v>0</v>
      </c>
      <c r="H6" s="25">
        <v>0</v>
      </c>
      <c r="I6" s="25">
        <v>0</v>
      </c>
      <c r="J6" s="25">
        <v>0</v>
      </c>
      <c r="K6" s="25"/>
      <c r="L6" s="25"/>
      <c r="M6" s="25"/>
      <c r="N6" s="25"/>
      <c r="O6" s="25"/>
      <c r="P6" s="25"/>
      <c r="Q6" s="25"/>
      <c r="R6" s="25"/>
      <c r="S6" s="25"/>
      <c r="T6" s="25"/>
      <c r="U6" s="25"/>
      <c r="V6" s="25"/>
      <c r="W6" s="25"/>
      <c r="X6" s="25"/>
      <c r="Y6" s="25"/>
      <c r="Z6" s="25"/>
    </row>
    <row r="8" spans="1:26">
      <c r="G8" s="15"/>
      <c r="W8" s="2"/>
    </row>
    <row r="9" spans="1:26">
      <c r="G9" s="15"/>
      <c r="W9" s="2"/>
      <c r="Y9" s="2"/>
    </row>
    <row r="10" spans="1:26">
      <c r="G10" s="15"/>
      <c r="W10" s="2"/>
    </row>
    <row r="11" spans="1:26">
      <c r="G11" s="15"/>
      <c r="H11" s="2"/>
      <c r="W11" s="2"/>
      <c r="Y11" s="2"/>
    </row>
    <row r="12" spans="1:26">
      <c r="G12" s="15"/>
      <c r="W12" s="2"/>
      <c r="Y12" s="19"/>
    </row>
    <row r="13" spans="1:26">
      <c r="G13" s="15"/>
      <c r="W13" s="2"/>
    </row>
    <row r="14" spans="1:26">
      <c r="G14" s="15"/>
      <c r="W14" s="2"/>
    </row>
    <row r="15" spans="1:26">
      <c r="G15" s="15"/>
      <c r="W15" s="2"/>
    </row>
    <row r="16" spans="1:26">
      <c r="G16" s="18"/>
      <c r="W16" s="2"/>
    </row>
    <row r="17" spans="1:58">
      <c r="W17" s="2"/>
    </row>
    <row r="18" spans="1:58">
      <c r="W18" s="2"/>
    </row>
    <row r="19" spans="1:58">
      <c r="W19" s="2"/>
    </row>
    <row r="20" spans="1:58">
      <c r="W20" s="2"/>
    </row>
    <row r="27" spans="1:58">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c r="A32" s="32" t="s">
        <v>5</v>
      </c>
      <c r="B32" s="33">
        <v>0</v>
      </c>
      <c r="C32" s="33">
        <v>0</v>
      </c>
      <c r="D32" s="33">
        <v>0</v>
      </c>
      <c r="E32" s="33">
        <v>0</v>
      </c>
      <c r="F32" s="33">
        <v>0</v>
      </c>
      <c r="G32" s="33">
        <v>0</v>
      </c>
      <c r="H32" s="33">
        <v>0</v>
      </c>
      <c r="I32" s="33">
        <v>0</v>
      </c>
      <c r="J32" s="33">
        <v>0</v>
      </c>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23"/>
      <c r="O33" s="23"/>
      <c r="P33" s="23"/>
      <c r="Q33" s="23"/>
      <c r="R33" s="23"/>
      <c r="S33" s="23"/>
      <c r="T33" s="23"/>
      <c r="U33" s="23"/>
      <c r="V33" s="23"/>
      <c r="W33" s="23"/>
      <c r="X33" s="23"/>
      <c r="Y33" s="23"/>
    </row>
    <row r="34" spans="7:25">
      <c r="G34" s="15"/>
    </row>
    <row r="35" spans="7:25">
      <c r="G35" s="15"/>
      <c r="H35" s="2"/>
    </row>
    <row r="36" spans="7:25">
      <c r="G36" s="15"/>
      <c r="V36" s="2"/>
    </row>
    <row r="37" spans="7:25">
      <c r="G37" s="17"/>
      <c r="V37" s="2"/>
    </row>
    <row r="38" spans="7:25">
      <c r="G38" s="17"/>
      <c r="H38" s="18"/>
      <c r="V38" s="2"/>
    </row>
    <row r="39" spans="7:25">
      <c r="G39" s="18"/>
    </row>
    <row r="53" spans="1:26">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c r="A57" s="32" t="s">
        <v>5</v>
      </c>
      <c r="B57" s="25">
        <v>0</v>
      </c>
      <c r="C57" s="25">
        <v>0</v>
      </c>
      <c r="D57" s="25">
        <v>0</v>
      </c>
      <c r="E57" s="25">
        <v>0</v>
      </c>
      <c r="F57" s="25">
        <v>0</v>
      </c>
      <c r="G57" s="25">
        <v>0</v>
      </c>
      <c r="H57" s="25">
        <v>0</v>
      </c>
      <c r="I57" s="25">
        <v>0</v>
      </c>
      <c r="J57" s="25">
        <v>0</v>
      </c>
      <c r="K57" s="25"/>
      <c r="L57" s="25"/>
      <c r="M57" s="25"/>
      <c r="N57" s="25"/>
      <c r="O57" s="25"/>
      <c r="P57" s="25"/>
      <c r="Q57" s="25"/>
      <c r="R57" s="25"/>
      <c r="S57" s="25"/>
      <c r="T57" s="25"/>
      <c r="U57" s="25"/>
      <c r="V57" s="25"/>
      <c r="W57" s="25"/>
      <c r="X57" s="25"/>
      <c r="Y57" s="25"/>
      <c r="Z57" s="25"/>
    </row>
    <row r="59" spans="1:26">
      <c r="G59" s="15"/>
    </row>
    <row r="60" spans="1:26">
      <c r="G60" s="16"/>
    </row>
    <row r="61" spans="1:26">
      <c r="G61" s="16"/>
    </row>
    <row r="62" spans="1:26">
      <c r="G62" s="16"/>
    </row>
    <row r="63" spans="1:26">
      <c r="H63" s="2"/>
    </row>
    <row r="68" spans="1:26">
      <c r="I68" s="2"/>
    </row>
    <row r="79" spans="1:26">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c r="A83" s="32" t="s">
        <v>5</v>
      </c>
      <c r="B83" s="25">
        <v>0</v>
      </c>
      <c r="C83" s="25">
        <v>0</v>
      </c>
      <c r="D83" s="25">
        <v>0</v>
      </c>
      <c r="E83" s="25">
        <v>0</v>
      </c>
      <c r="F83" s="25">
        <v>0</v>
      </c>
      <c r="G83" s="25">
        <v>0</v>
      </c>
      <c r="H83" s="25">
        <v>0</v>
      </c>
      <c r="I83" s="25">
        <v>0</v>
      </c>
      <c r="J83" s="25">
        <v>825</v>
      </c>
      <c r="K83" s="25"/>
      <c r="L83" s="25"/>
      <c r="M83" s="25"/>
      <c r="N83" s="25"/>
      <c r="O83" s="25"/>
      <c r="P83" s="25"/>
      <c r="Q83" s="25"/>
      <c r="R83" s="25"/>
      <c r="S83" s="25"/>
      <c r="T83" s="25"/>
      <c r="U83" s="25"/>
      <c r="V83" s="25"/>
      <c r="W83" s="25"/>
      <c r="X83" s="25"/>
      <c r="Y83" s="25"/>
      <c r="Z83" s="25"/>
    </row>
    <row r="86" spans="1:26">
      <c r="G86" s="15"/>
    </row>
    <row r="87" spans="1:26">
      <c r="G87" s="16"/>
    </row>
    <row r="88" spans="1:26">
      <c r="G88" s="16"/>
    </row>
    <row r="89" spans="1:26">
      <c r="G89" s="16"/>
    </row>
    <row r="90" spans="1:26">
      <c r="H90" s="2"/>
    </row>
    <row r="95" spans="1:26">
      <c r="I95" s="2"/>
    </row>
    <row r="107" spans="1:26">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c r="A112" s="32" t="s">
        <v>5</v>
      </c>
      <c r="B112" s="25">
        <v>0</v>
      </c>
      <c r="C112" s="25">
        <v>0</v>
      </c>
      <c r="D112" s="25">
        <v>0</v>
      </c>
      <c r="E112" s="25">
        <v>0</v>
      </c>
      <c r="F112" s="25">
        <v>0</v>
      </c>
      <c r="G112" s="25">
        <v>8424.1299999999992</v>
      </c>
      <c r="H112" s="25">
        <v>0</v>
      </c>
      <c r="I112" s="25">
        <v>1905.14</v>
      </c>
      <c r="J112" s="25">
        <v>7944.91</v>
      </c>
      <c r="K112" s="25"/>
      <c r="L112" s="25"/>
      <c r="M112" s="25"/>
      <c r="N112" s="25"/>
      <c r="O112" s="25"/>
      <c r="P112" s="25"/>
      <c r="Q112" s="25"/>
      <c r="R112" s="25"/>
      <c r="S112" s="25"/>
      <c r="T112" s="25"/>
      <c r="U112" s="25"/>
      <c r="V112" s="25"/>
      <c r="W112" s="25"/>
      <c r="X112" s="25"/>
      <c r="Y112" s="25"/>
      <c r="Z112" s="25"/>
    </row>
    <row r="113" spans="7:9">
      <c r="G113" s="15"/>
    </row>
    <row r="114" spans="7:9">
      <c r="G114" s="16"/>
    </row>
    <row r="115" spans="7:9">
      <c r="G115" s="16"/>
    </row>
    <row r="116" spans="7:9">
      <c r="G116" s="16"/>
    </row>
    <row r="117" spans="7:9">
      <c r="H117" s="2"/>
    </row>
    <row r="122" spans="7:9">
      <c r="I122" s="2"/>
    </row>
    <row r="134" spans="1:26">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c r="A138" s="28" t="s">
        <v>4</v>
      </c>
      <c r="B138" s="25">
        <f>C5+C31+C111</f>
        <v>0</v>
      </c>
      <c r="C138" s="25">
        <f>D5+D31+D111</f>
        <v>0</v>
      </c>
      <c r="D138" s="25">
        <f>D5+D31+D111</f>
        <v>0</v>
      </c>
      <c r="E138" s="25">
        <f>E5+E31+E111</f>
        <v>0</v>
      </c>
      <c r="F138" s="25">
        <f>F5+F31+F111</f>
        <v>0</v>
      </c>
      <c r="G138" s="25">
        <f>G5+G31+G111</f>
        <v>0</v>
      </c>
      <c r="H138" s="25">
        <f>SUM($B139:H139)</f>
        <v>8424.1299999999992</v>
      </c>
      <c r="I138" s="25">
        <f>SUM($B139:I139)</f>
        <v>10329.269999999999</v>
      </c>
      <c r="J138" s="25">
        <f>SUM($B139:J139)</f>
        <v>19099.18</v>
      </c>
      <c r="K138" s="25">
        <f>SUM($B139:K139)</f>
        <v>19099.18</v>
      </c>
      <c r="L138" s="25">
        <f>SUM($B139:L139)</f>
        <v>19099.18</v>
      </c>
      <c r="M138" s="25">
        <f>SUM($B139:M139)</f>
        <v>19099.18</v>
      </c>
      <c r="N138" s="25">
        <f>SUM($B139:N139)</f>
        <v>19099.18</v>
      </c>
      <c r="O138" s="25">
        <f>SUM($B139:O139)</f>
        <v>19099.18</v>
      </c>
      <c r="P138" s="25">
        <f>SUM($B139:P139)</f>
        <v>19099.18</v>
      </c>
      <c r="Q138" s="25">
        <f>SUM($B139:Q139)</f>
        <v>19099.18</v>
      </c>
      <c r="R138" s="25">
        <f>SUM($B139:R139)</f>
        <v>19099.18</v>
      </c>
      <c r="S138" s="25">
        <f>SUM($B139:S139)</f>
        <v>19099.18</v>
      </c>
      <c r="T138" s="25">
        <f>SUM($B139:T139)</f>
        <v>19099.18</v>
      </c>
      <c r="U138" s="25">
        <f>SUM($B139:U139)</f>
        <v>19099.18</v>
      </c>
      <c r="V138" s="25">
        <f>SUM($B139:V139)</f>
        <v>19099.18</v>
      </c>
      <c r="W138" s="25">
        <f>SUM($B139:W139)</f>
        <v>19099.18</v>
      </c>
      <c r="X138" s="25">
        <f>SUM($B139:X139)</f>
        <v>19099.18</v>
      </c>
      <c r="Y138" s="25">
        <f>SUM($B139:Y139)</f>
        <v>19099.18</v>
      </c>
      <c r="Z138" s="25">
        <f>SUM($B139:Z139)</f>
        <v>19099.18</v>
      </c>
    </row>
    <row r="139" spans="1:26">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0</v>
      </c>
      <c r="I139" s="36">
        <f t="shared" si="1"/>
        <v>1905.14</v>
      </c>
      <c r="J139" s="36">
        <f>SUM(J112,J83,J32,J6)</f>
        <v>8769.91</v>
      </c>
      <c r="K139" s="36">
        <f>SUM(K112,K83,K32,K6)</f>
        <v>0</v>
      </c>
      <c r="L139" s="36">
        <f>SUM(L112,L83,L32,L6)</f>
        <v>0</v>
      </c>
      <c r="M139" s="36">
        <f>SUM(M112,M83,M32,M6)</f>
        <v>0</v>
      </c>
      <c r="N139" s="36">
        <f>SUM(N112,N83,N32,N6)</f>
        <v>0</v>
      </c>
      <c r="O139" s="36">
        <f>SUM(O112,O83,O32,O6)</f>
        <v>0</v>
      </c>
      <c r="P139" s="36">
        <f>SUM(P112,P83,P32,P6)</f>
        <v>0</v>
      </c>
      <c r="Q139" s="36">
        <f>SUM(Q112,Q83,Q32,Q6)</f>
        <v>0</v>
      </c>
      <c r="R139" s="36">
        <f t="shared" si="1"/>
        <v>0</v>
      </c>
      <c r="S139" s="36">
        <f t="shared" si="1"/>
        <v>0</v>
      </c>
      <c r="T139" s="36">
        <f t="shared" si="1"/>
        <v>0</v>
      </c>
      <c r="U139" s="36">
        <f t="shared" si="1"/>
        <v>0</v>
      </c>
      <c r="V139" s="36">
        <f t="shared" si="1"/>
        <v>0</v>
      </c>
      <c r="W139" s="36">
        <f t="shared" si="1"/>
        <v>0</v>
      </c>
      <c r="X139" s="36">
        <f t="shared" si="1"/>
        <v>0</v>
      </c>
      <c r="Y139" s="36">
        <f t="shared" si="1"/>
        <v>0</v>
      </c>
      <c r="Z139" s="36">
        <f t="shared" si="1"/>
        <v>0</v>
      </c>
    </row>
    <row r="142" spans="1:26">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opLeftCell="A64" zoomScaleNormal="100" zoomScaleSheetLayoutView="100" workbookViewId="0">
      <selection activeCell="K80" sqref="K80"/>
    </sheetView>
  </sheetViews>
  <sheetFormatPr defaultRowHeight="14.45"/>
  <cols>
    <col min="1" max="1" width="61.85546875" customWidth="1"/>
    <col min="2" max="2" width="17.85546875" hidden="1" customWidth="1"/>
    <col min="3" max="3" width="16.42578125" hidden="1" customWidth="1"/>
    <col min="4" max="6" width="15.42578125" hidden="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6">
      <c r="B1" s="21"/>
      <c r="C1" s="21"/>
      <c r="D1" s="21"/>
      <c r="E1" s="21"/>
      <c r="F1" s="21"/>
      <c r="G1" s="21"/>
      <c r="H1" s="21"/>
      <c r="I1" s="21"/>
      <c r="J1" s="21"/>
      <c r="K1" s="21"/>
      <c r="L1" s="21"/>
      <c r="M1" s="21"/>
      <c r="N1" s="21"/>
      <c r="O1" s="21"/>
      <c r="P1" s="21"/>
      <c r="Q1" s="21"/>
      <c r="R1" s="21"/>
      <c r="S1" s="21"/>
      <c r="T1" s="21"/>
      <c r="U1" s="21"/>
      <c r="V1" s="21"/>
      <c r="W1" s="21"/>
      <c r="X1" s="21"/>
      <c r="Y1" s="21"/>
    </row>
    <row r="2" spans="1:26">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c r="A6" s="38" t="s">
        <v>14</v>
      </c>
      <c r="B6" s="40">
        <v>0</v>
      </c>
      <c r="C6" s="40">
        <v>0</v>
      </c>
      <c r="D6" s="40">
        <v>0</v>
      </c>
      <c r="E6" s="40">
        <v>0</v>
      </c>
      <c r="F6" s="40">
        <v>0</v>
      </c>
      <c r="G6" s="40">
        <v>0</v>
      </c>
      <c r="H6" s="40">
        <v>0</v>
      </c>
      <c r="I6" s="40">
        <v>0</v>
      </c>
      <c r="J6" s="40">
        <v>0</v>
      </c>
      <c r="K6" s="40"/>
      <c r="L6" s="40"/>
      <c r="M6" s="40"/>
      <c r="N6" s="40"/>
      <c r="O6" s="40"/>
      <c r="P6" s="40"/>
      <c r="Q6" s="40"/>
      <c r="R6" s="40"/>
      <c r="S6" s="40"/>
      <c r="T6" s="40"/>
      <c r="U6" s="40"/>
      <c r="V6" s="40"/>
      <c r="W6" s="40"/>
      <c r="X6" s="40"/>
      <c r="Y6" s="40"/>
      <c r="Z6" s="40"/>
    </row>
    <row r="26" spans="1:26">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c r="A30" s="38" t="s">
        <v>16</v>
      </c>
      <c r="B30" s="40">
        <v>0</v>
      </c>
      <c r="C30" s="40">
        <v>0</v>
      </c>
      <c r="D30" s="40">
        <v>0</v>
      </c>
      <c r="E30" s="40">
        <v>0</v>
      </c>
      <c r="F30" s="40">
        <v>0</v>
      </c>
      <c r="G30" s="40">
        <v>0</v>
      </c>
      <c r="H30" s="40">
        <v>0</v>
      </c>
      <c r="I30" s="40">
        <v>0</v>
      </c>
      <c r="J30" s="40">
        <v>0</v>
      </c>
      <c r="K30" s="40"/>
      <c r="L30" s="40"/>
      <c r="M30" s="40"/>
      <c r="N30" s="40"/>
      <c r="O30" s="40"/>
      <c r="P30" s="40"/>
      <c r="Q30" s="40"/>
      <c r="R30" s="40"/>
      <c r="S30" s="40"/>
      <c r="T30" s="40"/>
      <c r="U30" s="40"/>
      <c r="V30" s="40"/>
      <c r="W30" s="40"/>
      <c r="X30" s="40"/>
      <c r="Y30" s="40"/>
      <c r="Z30" s="40"/>
    </row>
    <row r="34" spans="4:4">
      <c r="D34" s="19"/>
    </row>
    <row r="36" spans="4:4">
      <c r="D36" s="1"/>
    </row>
    <row r="49" spans="1:26">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c r="A53" s="38" t="s">
        <v>16</v>
      </c>
      <c r="B53" s="40">
        <v>0</v>
      </c>
      <c r="C53" s="40">
        <v>0</v>
      </c>
      <c r="D53" s="40">
        <v>0</v>
      </c>
      <c r="E53" s="40">
        <v>0</v>
      </c>
      <c r="F53" s="40">
        <v>0</v>
      </c>
      <c r="G53" s="40">
        <v>0</v>
      </c>
      <c r="H53" s="40">
        <v>0</v>
      </c>
      <c r="I53" s="40">
        <v>0</v>
      </c>
      <c r="J53" s="40">
        <v>0</v>
      </c>
      <c r="K53" s="40"/>
      <c r="L53" s="40"/>
      <c r="M53" s="40"/>
      <c r="N53" s="40"/>
      <c r="O53" s="40"/>
      <c r="P53" s="40"/>
      <c r="Q53" s="40"/>
      <c r="R53" s="40"/>
      <c r="S53" s="40"/>
      <c r="T53" s="40"/>
      <c r="U53" s="40"/>
      <c r="V53" s="40"/>
      <c r="W53" s="40"/>
      <c r="X53" s="40"/>
      <c r="Y53" s="40"/>
      <c r="Z53" s="40"/>
    </row>
    <row r="57" spans="1:26">
      <c r="D57" s="19"/>
    </row>
    <row r="59" spans="1:26">
      <c r="D59" s="1"/>
    </row>
    <row r="71" spans="1:26">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c r="A74" s="38" t="s">
        <v>13</v>
      </c>
      <c r="B74" s="40">
        <f>SUM($B75:B75)</f>
        <v>0</v>
      </c>
      <c r="C74" s="40">
        <f>SUM($B75:C75)</f>
        <v>0</v>
      </c>
      <c r="D74" s="40">
        <f>SUM($B75:D75)</f>
        <v>0</v>
      </c>
      <c r="E74" s="40">
        <f>SUM($B75:E75)</f>
        <v>0</v>
      </c>
      <c r="F74" s="40">
        <f>SUM($B75:F75)</f>
        <v>0</v>
      </c>
      <c r="G74" s="40">
        <f>SUM($B75:G75)</f>
        <v>0</v>
      </c>
      <c r="H74" s="40">
        <f>SUM($B75:H75)</f>
        <v>0</v>
      </c>
      <c r="I74" s="40">
        <f>SUM($B75:I75)</f>
        <v>0</v>
      </c>
      <c r="J74" s="40">
        <f>SUM($B75:J75)</f>
        <v>2</v>
      </c>
      <c r="K74" s="40">
        <f>SUM($B75:K75)</f>
        <v>2</v>
      </c>
      <c r="L74" s="40">
        <f>SUM($B75:L75)</f>
        <v>2</v>
      </c>
      <c r="M74" s="40">
        <f>SUM($B75:M75)</f>
        <v>2</v>
      </c>
      <c r="N74" s="40">
        <f>SUM($B75:N75)</f>
        <v>2</v>
      </c>
      <c r="O74" s="40">
        <f>SUM($B75:O75)</f>
        <v>2</v>
      </c>
      <c r="P74" s="40">
        <f>SUM($B75:P75)</f>
        <v>2</v>
      </c>
      <c r="Q74" s="40">
        <f>SUM($B75:Q75)</f>
        <v>2</v>
      </c>
      <c r="R74" s="40">
        <f>SUM($B75:R75)</f>
        <v>2</v>
      </c>
      <c r="S74" s="40">
        <f>SUM($B75:S75)</f>
        <v>2</v>
      </c>
      <c r="T74" s="40">
        <f>SUM($B75:T75)</f>
        <v>2</v>
      </c>
      <c r="U74" s="40">
        <f>SUM($B75:U75)</f>
        <v>2</v>
      </c>
      <c r="V74" s="40">
        <f>SUM($B75:V75)</f>
        <v>2</v>
      </c>
      <c r="W74" s="40">
        <f>SUM($B75:W75)</f>
        <v>2</v>
      </c>
      <c r="X74" s="40">
        <f>SUM($B75:X75)</f>
        <v>2</v>
      </c>
      <c r="Y74" s="40">
        <v>0</v>
      </c>
      <c r="Z74" s="40">
        <v>0</v>
      </c>
    </row>
    <row r="75" spans="1:26">
      <c r="A75" s="38" t="s">
        <v>19</v>
      </c>
      <c r="B75" s="40">
        <v>0</v>
      </c>
      <c r="C75" s="40">
        <v>0</v>
      </c>
      <c r="D75" s="40">
        <v>0</v>
      </c>
      <c r="E75" s="40">
        <v>0</v>
      </c>
      <c r="F75" s="40">
        <v>0</v>
      </c>
      <c r="G75" s="40">
        <v>0</v>
      </c>
      <c r="H75" s="40">
        <v>0</v>
      </c>
      <c r="I75" s="40">
        <v>0</v>
      </c>
      <c r="J75" s="40">
        <v>2</v>
      </c>
      <c r="K75" s="40"/>
      <c r="L75" s="40"/>
      <c r="M75" s="40"/>
      <c r="N75" s="40"/>
      <c r="O75" s="40"/>
      <c r="P75" s="40"/>
      <c r="Q75" s="40"/>
      <c r="R75" s="40"/>
      <c r="S75" s="40"/>
      <c r="T75" s="40"/>
      <c r="U75" s="40"/>
      <c r="V75" s="40"/>
      <c r="W75" s="40"/>
      <c r="X75" s="40"/>
      <c r="Y75" s="40"/>
      <c r="Z75" s="40"/>
    </row>
    <row r="79" spans="1:26">
      <c r="D79" s="19"/>
    </row>
    <row r="81" spans="4:4">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140625" bestFit="1" customWidth="1"/>
    <col min="3" max="3" width="25.7109375" customWidth="1"/>
    <col min="4" max="5" width="20.42578125" style="3" customWidth="1"/>
    <col min="6" max="6" width="21.7109375" style="3" customWidth="1"/>
  </cols>
  <sheetData>
    <row r="1" spans="1:6">
      <c r="A1" t="s">
        <v>20</v>
      </c>
      <c r="B1" t="s">
        <v>21</v>
      </c>
      <c r="C1" t="s">
        <v>22</v>
      </c>
      <c r="D1" s="3" t="s">
        <v>23</v>
      </c>
      <c r="E1" s="3" t="s">
        <v>24</v>
      </c>
      <c r="F1" s="3" t="s">
        <v>25</v>
      </c>
    </row>
    <row r="2" spans="1:6">
      <c r="A2" t="s">
        <v>26</v>
      </c>
      <c r="B2" t="s">
        <v>27</v>
      </c>
      <c r="C2" t="s">
        <v>28</v>
      </c>
      <c r="D2" s="3" t="s">
        <v>29</v>
      </c>
      <c r="E2" s="3" t="s">
        <v>29</v>
      </c>
      <c r="F2" s="9">
        <f>'DRGR Assumptions'!E27</f>
        <v>16826050</v>
      </c>
    </row>
    <row r="3" spans="1:6">
      <c r="A3" t="s">
        <v>30</v>
      </c>
      <c r="B3" t="s">
        <v>27</v>
      </c>
      <c r="C3" t="s">
        <v>31</v>
      </c>
      <c r="D3" s="3" t="s">
        <v>29</v>
      </c>
      <c r="E3" s="3" t="s">
        <v>29</v>
      </c>
      <c r="F3" s="9">
        <f>'DRGR Assumptions'!F27</f>
        <v>10306150</v>
      </c>
    </row>
    <row r="4" spans="1:6">
      <c r="A4" t="s">
        <v>26</v>
      </c>
      <c r="B4" t="s">
        <v>32</v>
      </c>
      <c r="C4" t="s">
        <v>33</v>
      </c>
      <c r="D4" s="3" t="s">
        <v>29</v>
      </c>
      <c r="E4" s="3" t="s">
        <v>29</v>
      </c>
      <c r="F4" s="9">
        <f>'DRGR Assumptions'!E28</f>
        <v>10095630</v>
      </c>
    </row>
    <row r="5" spans="1:6">
      <c r="A5" t="s">
        <v>30</v>
      </c>
      <c r="B5" t="s">
        <v>32</v>
      </c>
      <c r="C5" t="s">
        <v>34</v>
      </c>
      <c r="D5" s="3" t="s">
        <v>29</v>
      </c>
      <c r="E5" s="3" t="s">
        <v>29</v>
      </c>
      <c r="F5" s="9">
        <f>'DRGR Assumptions'!F28</f>
        <v>6183690</v>
      </c>
    </row>
    <row r="6" spans="1:6">
      <c r="A6" t="s">
        <v>26</v>
      </c>
      <c r="B6" t="s">
        <v>35</v>
      </c>
      <c r="C6" t="s">
        <v>36</v>
      </c>
      <c r="D6" s="3" t="s">
        <v>37</v>
      </c>
      <c r="E6" s="7">
        <f>'DRGR Assumptions'!E13</f>
        <v>1888.3698745440699</v>
      </c>
      <c r="F6" s="9">
        <f>'DRGR Assumptions'!C21</f>
        <v>141338820</v>
      </c>
    </row>
    <row r="7" spans="1:6">
      <c r="A7" t="s">
        <v>30</v>
      </c>
      <c r="B7" t="s">
        <v>35</v>
      </c>
      <c r="C7" t="s">
        <v>38</v>
      </c>
      <c r="D7" s="3" t="s">
        <v>37</v>
      </c>
      <c r="E7" s="7">
        <f>'DRGR Assumptions'!F13</f>
        <v>1156.6483626598258</v>
      </c>
      <c r="F7" s="9">
        <f>'DRGR Assumptions'!D21</f>
        <v>86571660</v>
      </c>
    </row>
    <row r="8" spans="1:6">
      <c r="A8" t="s">
        <v>26</v>
      </c>
      <c r="B8" t="s">
        <v>35</v>
      </c>
      <c r="C8" t="s">
        <v>39</v>
      </c>
      <c r="D8" s="3" t="s">
        <v>40</v>
      </c>
      <c r="E8" s="7">
        <f>'DRGR Assumptions'!G13</f>
        <v>809.30137480460144</v>
      </c>
      <c r="F8" s="9">
        <f>'DRGR Assumptions'!E21</f>
        <v>60573780</v>
      </c>
    </row>
    <row r="9" spans="1:6">
      <c r="A9" t="s">
        <v>30</v>
      </c>
      <c r="B9" t="s">
        <v>35</v>
      </c>
      <c r="C9" t="s">
        <v>41</v>
      </c>
      <c r="D9" s="3" t="s">
        <v>40</v>
      </c>
      <c r="E9" s="7">
        <f>'DRGR Assumptions'!H13</f>
        <v>495.7064411399254</v>
      </c>
      <c r="F9" s="9">
        <f>'DRGR Assumptions'!F21</f>
        <v>37102140</v>
      </c>
    </row>
    <row r="10" spans="1:6">
      <c r="A10" t="s">
        <v>26</v>
      </c>
      <c r="B10" t="s">
        <v>42</v>
      </c>
      <c r="C10" t="s">
        <v>43</v>
      </c>
      <c r="D10" s="3" t="s">
        <v>44</v>
      </c>
      <c r="E10" s="7">
        <f>'DRGR Assumptions'!E15</f>
        <v>94.131654120000022</v>
      </c>
      <c r="F10" s="9">
        <f>'DRGR Assumptions'!C23</f>
        <v>4706582.7060000002</v>
      </c>
    </row>
    <row r="11" spans="1:6">
      <c r="A11" t="s">
        <v>30</v>
      </c>
      <c r="B11" t="s">
        <v>42</v>
      </c>
      <c r="C11" t="s">
        <v>45</v>
      </c>
      <c r="D11" s="3" t="s">
        <v>44</v>
      </c>
      <c r="E11" s="7">
        <f>'DRGR Assumptions'!F15</f>
        <v>57.656725560000005</v>
      </c>
      <c r="F11" s="9">
        <f>'DRGR Assumptions'!D23</f>
        <v>2882836.2779999999</v>
      </c>
    </row>
    <row r="12" spans="1:6">
      <c r="A12" t="s">
        <v>26</v>
      </c>
      <c r="B12" t="s">
        <v>42</v>
      </c>
      <c r="C12" t="s">
        <v>46</v>
      </c>
      <c r="D12" s="3" t="s">
        <v>47</v>
      </c>
      <c r="E12" s="7">
        <f>'DRGR Assumptions'!E16</f>
        <v>93.981284065495217</v>
      </c>
      <c r="F12" s="9">
        <f>'DRGR Assumptions'!C24</f>
        <v>9413165.4120000005</v>
      </c>
    </row>
    <row r="13" spans="1:6">
      <c r="A13" t="s">
        <v>30</v>
      </c>
      <c r="B13" t="s">
        <v>42</v>
      </c>
      <c r="C13" t="s">
        <v>48</v>
      </c>
      <c r="D13" s="3" t="s">
        <v>47</v>
      </c>
      <c r="E13" s="7">
        <f>'DRGR Assumptions'!F16</f>
        <v>57.564622164536743</v>
      </c>
      <c r="F13" s="9">
        <f>'DRGR Assumptions'!D24</f>
        <v>5765672.5559999999</v>
      </c>
    </row>
    <row r="14" spans="1:6">
      <c r="A14" t="s">
        <v>26</v>
      </c>
      <c r="B14" t="s">
        <v>42</v>
      </c>
      <c r="C14" t="s">
        <v>49</v>
      </c>
      <c r="D14" s="3" t="s">
        <v>40</v>
      </c>
      <c r="E14" s="7">
        <f>'DRGR Assumptions'!G16</f>
        <v>80.619830650926531</v>
      </c>
      <c r="F14" s="9">
        <f>SUM('DRGR Assumptions'!E23:E24)</f>
        <v>6051320.6220000014</v>
      </c>
    </row>
    <row r="15" spans="1:6">
      <c r="A15" t="s">
        <v>30</v>
      </c>
      <c r="B15" t="s">
        <v>42</v>
      </c>
      <c r="C15" t="s">
        <v>50</v>
      </c>
      <c r="D15" s="3" t="s">
        <v>40</v>
      </c>
      <c r="E15" s="7">
        <f>'DRGR Assumptions'!H16</f>
        <v>49.38057759623004</v>
      </c>
      <c r="F15" s="9">
        <f>SUM('DRGR Assumptions'!F23:F24)</f>
        <v>3706503.7860000003</v>
      </c>
    </row>
    <row r="16" spans="1:6">
      <c r="A16" t="s">
        <v>26</v>
      </c>
      <c r="B16" t="s">
        <v>51</v>
      </c>
      <c r="C16" t="s">
        <v>52</v>
      </c>
      <c r="D16" s="3" t="s">
        <v>37</v>
      </c>
      <c r="E16" s="7">
        <f>'DRGR Assumptions'!E14</f>
        <v>201.9126</v>
      </c>
      <c r="F16" s="9">
        <f>'DRGR Assumptions'!C22</f>
        <v>14133882</v>
      </c>
    </row>
    <row r="17" spans="1:6">
      <c r="A17" t="s">
        <v>30</v>
      </c>
      <c r="B17" t="s">
        <v>51</v>
      </c>
      <c r="C17" t="s">
        <v>53</v>
      </c>
      <c r="D17" s="3" t="s">
        <v>37</v>
      </c>
      <c r="E17" s="7">
        <f>'DRGR Assumptions'!F14</f>
        <v>123.67379999999999</v>
      </c>
      <c r="F17" s="9">
        <f>'DRGR Assumptions'!D22</f>
        <v>8657166</v>
      </c>
    </row>
    <row r="18" spans="1:6">
      <c r="A18" t="s">
        <v>26</v>
      </c>
      <c r="B18" t="s">
        <v>51</v>
      </c>
      <c r="C18" t="s">
        <v>54</v>
      </c>
      <c r="D18" s="3" t="s">
        <v>40</v>
      </c>
      <c r="E18" s="7">
        <f>'DRGR Assumptions'!G14</f>
        <v>86.533971428571434</v>
      </c>
      <c r="F18" s="9">
        <f>'DRGR Assumptions'!E22</f>
        <v>6057378</v>
      </c>
    </row>
    <row r="19" spans="1:6">
      <c r="A19" t="s">
        <v>30</v>
      </c>
      <c r="B19" t="s">
        <v>51</v>
      </c>
      <c r="C19" t="s">
        <v>55</v>
      </c>
      <c r="D19" s="3" t="s">
        <v>40</v>
      </c>
      <c r="E19" s="7">
        <f>'DRGR Assumptions'!H14</f>
        <v>53.003057142857145</v>
      </c>
      <c r="F19" s="9">
        <f>'DRGR Assumptions'!F22</f>
        <v>3710213.9999999995</v>
      </c>
    </row>
    <row r="20" spans="1:6">
      <c r="A20" t="s">
        <v>26</v>
      </c>
      <c r="B20" t="s">
        <v>56</v>
      </c>
      <c r="C20" t="s">
        <v>57</v>
      </c>
      <c r="D20" s="3" t="s">
        <v>58</v>
      </c>
      <c r="E20" s="7">
        <f>'DRGR Assumptions'!E17</f>
        <v>0</v>
      </c>
      <c r="F20" s="9">
        <f>'DRGR Assumptions'!C25</f>
        <v>3365210</v>
      </c>
    </row>
    <row r="21" spans="1:6">
      <c r="A21" t="s">
        <v>30</v>
      </c>
      <c r="B21" t="s">
        <v>56</v>
      </c>
      <c r="C21" t="s">
        <v>59</v>
      </c>
      <c r="D21" s="3" t="s">
        <v>58</v>
      </c>
      <c r="E21" s="7">
        <f>'DRGR Assumptions'!F17</f>
        <v>0</v>
      </c>
      <c r="F21" s="9">
        <f>'DRGR Assumptions'!D25</f>
        <v>2061229.9999999998</v>
      </c>
    </row>
    <row r="22" spans="1:6">
      <c r="A22" t="s">
        <v>26</v>
      </c>
      <c r="B22" t="s">
        <v>60</v>
      </c>
      <c r="C22" t="s">
        <v>61</v>
      </c>
      <c r="D22" s="3" t="s">
        <v>37</v>
      </c>
      <c r="E22" s="7">
        <f>'DRGR Assumptions'!E18</f>
        <v>13.023162515387622</v>
      </c>
      <c r="F22" s="9">
        <f>'DRGR Assumptions'!C26</f>
        <v>2355647</v>
      </c>
    </row>
    <row r="23" spans="1:6">
      <c r="A23" t="s">
        <v>30</v>
      </c>
      <c r="B23" t="s">
        <v>60</v>
      </c>
      <c r="C23" t="s">
        <v>62</v>
      </c>
      <c r="D23" s="3" t="s">
        <v>37</v>
      </c>
      <c r="E23" s="7">
        <f>'DRGR Assumptions'!F18</f>
        <v>7.9768374846123784</v>
      </c>
      <c r="F23" s="9">
        <f>'DRGR Assumptions'!D26</f>
        <v>1442860.9999999998</v>
      </c>
    </row>
    <row r="24" spans="1:6">
      <c r="A24" t="s">
        <v>26</v>
      </c>
      <c r="B24" t="s">
        <v>60</v>
      </c>
      <c r="C24" t="s">
        <v>63</v>
      </c>
      <c r="D24" s="3" t="s">
        <v>40</v>
      </c>
      <c r="E24" s="7">
        <f>'DRGR Assumptions'!G18</f>
        <v>5.5813553637375524</v>
      </c>
      <c r="F24" s="9">
        <f>'DRGR Assumptions'!E26</f>
        <v>1009563</v>
      </c>
    </row>
    <row r="25" spans="1:6">
      <c r="A25" t="s">
        <v>30</v>
      </c>
      <c r="B25" t="s">
        <v>60</v>
      </c>
      <c r="C25" t="s">
        <v>64</v>
      </c>
      <c r="D25" s="3" t="s">
        <v>40</v>
      </c>
      <c r="E25" s="7">
        <f>'DRGR Assumptions'!H18</f>
        <v>3.4186446362624481</v>
      </c>
      <c r="F25" s="9">
        <f>'DRGR Assumptions'!F26</f>
        <v>618369</v>
      </c>
    </row>
    <row r="28" spans="1:6">
      <c r="D28" s="6"/>
    </row>
    <row r="29" spans="1:6">
      <c r="D29" s="6"/>
    </row>
    <row r="30" spans="1:6">
      <c r="D30" s="6"/>
    </row>
    <row r="31" spans="1:6">
      <c r="D31" s="6"/>
    </row>
    <row r="32" spans="1:6">
      <c r="D32" s="4"/>
      <c r="E32" s="5"/>
    </row>
    <row r="33" spans="4:6">
      <c r="D33" s="4"/>
      <c r="E33" s="5"/>
    </row>
    <row r="34" spans="4:6">
      <c r="D34" s="4"/>
    </row>
    <row r="35" spans="4:6">
      <c r="D35" s="4"/>
    </row>
    <row r="38" spans="4:6">
      <c r="D38" s="8"/>
      <c r="E38" s="9"/>
      <c r="F38" s="7"/>
    </row>
    <row r="39" spans="4:6">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c r="A3" t="s">
        <v>65</v>
      </c>
      <c r="B3" s="3" t="s">
        <v>66</v>
      </c>
      <c r="C3" s="3"/>
      <c r="D3" s="3"/>
    </row>
    <row r="4" spans="1:8">
      <c r="A4" t="s">
        <v>67</v>
      </c>
      <c r="B4" s="6">
        <v>0.7</v>
      </c>
      <c r="C4" s="3"/>
      <c r="D4" s="3"/>
    </row>
    <row r="5" spans="1:8">
      <c r="A5" t="s">
        <v>68</v>
      </c>
      <c r="B5" s="6">
        <v>0.3</v>
      </c>
      <c r="C5" s="3"/>
      <c r="D5" s="3"/>
    </row>
    <row r="6" spans="1:8">
      <c r="B6" s="6"/>
      <c r="C6" s="3"/>
      <c r="D6" s="3"/>
    </row>
    <row r="7" spans="1:8">
      <c r="A7" t="s">
        <v>69</v>
      </c>
      <c r="B7" s="6" t="s">
        <v>70</v>
      </c>
      <c r="C7" s="3" t="s">
        <v>71</v>
      </c>
      <c r="D7" s="3"/>
    </row>
    <row r="8" spans="1:8">
      <c r="A8" t="s">
        <v>72</v>
      </c>
      <c r="B8" s="4">
        <v>336521000</v>
      </c>
      <c r="C8" s="5">
        <f>B8/B10</f>
        <v>0.6201505959708391</v>
      </c>
      <c r="D8" s="3"/>
    </row>
    <row r="9" spans="1:8">
      <c r="A9" t="s">
        <v>73</v>
      </c>
      <c r="B9" s="4">
        <v>206123000</v>
      </c>
      <c r="C9" s="5">
        <f>B9/B10</f>
        <v>0.3798494040291609</v>
      </c>
      <c r="D9" s="3"/>
    </row>
    <row r="10" spans="1:8">
      <c r="A10" t="s">
        <v>74</v>
      </c>
      <c r="B10" s="4">
        <f>SUM(B8:B9)</f>
        <v>542644000</v>
      </c>
      <c r="C10" s="3"/>
      <c r="D10" s="3"/>
    </row>
    <row r="11" spans="1:8">
      <c r="B11" s="4"/>
      <c r="C11" s="3"/>
      <c r="D11" s="3"/>
    </row>
    <row r="12" spans="1:8" ht="15" thickBot="1">
      <c r="A12" t="s">
        <v>75</v>
      </c>
      <c r="B12" s="3" t="s">
        <v>76</v>
      </c>
      <c r="C12" s="3" t="s">
        <v>77</v>
      </c>
      <c r="D12" s="3" t="s">
        <v>78</v>
      </c>
      <c r="E12" s="11" t="s">
        <v>79</v>
      </c>
      <c r="F12" s="11" t="s">
        <v>80</v>
      </c>
      <c r="G12" s="11" t="s">
        <v>81</v>
      </c>
      <c r="H12" s="10" t="s">
        <v>82</v>
      </c>
    </row>
    <row r="13" spans="1:8" ht="15" thickTop="1">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c r="A15" t="s">
        <v>85</v>
      </c>
      <c r="B15" s="14">
        <v>50000</v>
      </c>
      <c r="C15" s="24">
        <f>32558640*0.333</f>
        <v>10842027.120000001</v>
      </c>
      <c r="D15" s="13">
        <f>C15/B15</f>
        <v>216.84054240000003</v>
      </c>
      <c r="E15" s="7">
        <f>D15*B4*C8</f>
        <v>94.131654120000022</v>
      </c>
      <c r="F15" s="12">
        <f>D15*B4*C9</f>
        <v>57.656725560000005</v>
      </c>
      <c r="G15" s="12" t="s">
        <v>86</v>
      </c>
      <c r="H15" s="12" t="s">
        <v>86</v>
      </c>
    </row>
    <row r="16" spans="1:8">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c r="A17" t="s">
        <v>88</v>
      </c>
      <c r="B17" s="1"/>
      <c r="C17" s="24">
        <v>5426440</v>
      </c>
      <c r="D17" s="1"/>
      <c r="E17" s="7">
        <f>Table5[[#This Row],[Units - FLOR Action Plan]]*C8</f>
        <v>0</v>
      </c>
      <c r="F17" s="12">
        <f>D17*C9</f>
        <v>0</v>
      </c>
      <c r="G17" s="7" t="s">
        <v>29</v>
      </c>
      <c r="H17" s="7" t="s">
        <v>29</v>
      </c>
    </row>
    <row r="18" spans="1:8">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c r="A20" t="s">
        <v>90</v>
      </c>
      <c r="B20" s="3" t="s">
        <v>77</v>
      </c>
      <c r="C20" s="11" t="s">
        <v>79</v>
      </c>
      <c r="D20" s="11" t="s">
        <v>80</v>
      </c>
      <c r="E20" s="11" t="s">
        <v>81</v>
      </c>
      <c r="F20" s="10" t="s">
        <v>82</v>
      </c>
    </row>
    <row r="21" spans="1:8" ht="15" thickTop="1">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c r="A25" t="s">
        <v>88</v>
      </c>
      <c r="B25" s="24">
        <v>5426440</v>
      </c>
      <c r="C25" s="9">
        <f>Table510[[#This Row],[Total Budget]]*$C$8</f>
        <v>3365210</v>
      </c>
      <c r="D25" s="15">
        <f>Table510[[#This Row],[Total Budget]]*$C$9</f>
        <v>2061229.9999999998</v>
      </c>
      <c r="E25" s="9" t="s">
        <v>29</v>
      </c>
      <c r="F25" s="9" t="s">
        <v>29</v>
      </c>
    </row>
    <row r="26" spans="1:8">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c r="A27" t="s">
        <v>27</v>
      </c>
      <c r="B27" s="24">
        <v>27132200</v>
      </c>
      <c r="C27" s="9" t="s">
        <v>29</v>
      </c>
      <c r="D27" s="9" t="s">
        <v>29</v>
      </c>
      <c r="E27" s="15">
        <f>Table510[[#This Row],[Total Budget]]*C8</f>
        <v>16826050</v>
      </c>
      <c r="F27" s="15">
        <f>Table510[[#This Row],[Total Budget]]*C9</f>
        <v>10306150</v>
      </c>
    </row>
    <row r="28" spans="1:8">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2C6D5-D87B-42A1-8A34-C3A138B290D1}"/>
</file>

<file path=customXml/itemProps2.xml><?xml version="1.0" encoding="utf-8"?>
<ds:datastoreItem xmlns:ds="http://schemas.openxmlformats.org/officeDocument/2006/customXml" ds:itemID="{FFD3F92E-2456-47BB-B394-ED6B33819D9D}"/>
</file>

<file path=customXml/itemProps3.xml><?xml version="1.0" encoding="utf-8"?>
<ds:datastoreItem xmlns:ds="http://schemas.openxmlformats.org/officeDocument/2006/customXml" ds:itemID="{B7C1F7F3-B52C-4BAF-9ECE-3EBF0CE90655}"/>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2025-07-22T18:12:48Z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